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<sst xmlns="http://schemas.openxmlformats.org/spreadsheetml/2006/main" count="350" uniqueCount="190">
  <si>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</si>
  <si>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</si>
  <si>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</si>
  <si>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</si>
  <si>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</si>
  <si>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</si>
  <si>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</si>
  <si>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</si>
  <si>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</si>
  <si>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</si>
  <si>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</si>
  <si>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</si>
  <si>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</si>
  <si>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</si>
  <si>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</si>
  <si>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</si>
  <si>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</si>
  <si>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</si>
  <si>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</si>
  <si>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</si>
  <si>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</si>
  <si>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</si>
  <si>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</si>
  <si>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</si>
  <si>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</si>
  <si>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</si>
  <si>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</si>
  <si>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</si>
  <si>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</si>
  <si>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</si>
  <si>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</si>
  <si>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</si>
  <si>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</si>
  <si>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</si>
  <si>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</si>
  <si>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</si>
  <si>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</si>
  <si>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</si>
  <si>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</si>
  <si>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</si>
  <si>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</si>
  <si>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</si>
  <si>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</si>
  <si>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</si>
  <si>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</si>
  <si>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</si>
  <si>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</si>
  <si>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</si>
  <si>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</si>
  <si>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</si>
  <si>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</si>
  <si>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</si>
  <si>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</si>
  <si>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</si>
  <si>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</si>
  <si>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</si>
  <si>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</si>
  <si>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</si>
  <si>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</si>
  <si>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</si>
  <si>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</si>
  <si>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</si>
  <si>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</si>
  <si>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</si>
  <si>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</si>
  <si>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</si>
  <si>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</si>
  <si>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</si>
  <si>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</si>
  <si>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</si>
  <si>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</si>
  <si>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</si>
  <si>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</si>
  <si>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</si>
  <si>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</si>
  <si>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</si>
  <si>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</si>
  <si>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</si>
  <si>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</si>
  <si>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</si>
  <si>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</si>
  <si>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</si>
  <si>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</si>
  <si>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</si>
  <si>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</si>
  <si>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</si>
  <si>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</si>
  <si>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</si>
  <si>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</si>
  <si>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</si>
  <si>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</si>
  <si>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</si>
  <si>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</si>
  <si>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</si>
  <si>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</si>
  <si>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</si>
  <si>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</si>
  <si>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</si>
  <si>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</si>
  <si>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</si>
  <si>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</si>
  <si>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</si>
  <si>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</si>
  <si>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</si>
  <si>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</si>
  <si>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</si>
  <si>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</si>
  <si>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</si>
  <si>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</si>
  <si>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</si>
  <si>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</si>
  <si>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</si>
  <si>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</si>
  <si>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</si>
  <si>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650 0503 4120089010 244 225</t>
  </si>
  <si>
    <t>650 1003 4120071699 313 262</t>
  </si>
  <si>
    <t xml:space="preserve">650 1403 4120089020 540 251 </t>
  </si>
  <si>
    <t xml:space="preserve">650 0801 4120000590 111 211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</si>
  <si>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</si>
  <si>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</si>
  <si>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</si>
  <si>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</si>
  <si>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650 0801 4120000590 244 221</t>
  </si>
  <si>
    <t>650 0801 4120000590 244 223</t>
  </si>
  <si>
    <t>650 0102 4120002030 129 213</t>
  </si>
  <si>
    <t>650 0104 4120002040 129 213</t>
  </si>
  <si>
    <t>650 0801 4120000590 119 213</t>
  </si>
  <si>
    <t>Глава сельского поселения  ____________</t>
  </si>
  <si>
    <t>650 0113 4120000790 244 223</t>
  </si>
  <si>
    <t>650 0113 4120000790 244 226</t>
  </si>
  <si>
    <t>650 0409 4120020641 244 225</t>
  </si>
  <si>
    <t>650 0410 4120000790 244 221</t>
  </si>
  <si>
    <t>650 0410 4120000790 244 226</t>
  </si>
  <si>
    <t>Налоги, пошины и сборы</t>
  </si>
  <si>
    <t>650 0314 4120089131 244 310</t>
  </si>
  <si>
    <t xml:space="preserve"> Неисполненные  назначения</t>
  </si>
  <si>
    <t>650 0113 4120000590 111 211</t>
  </si>
  <si>
    <t>начисления на выплаты по оплате труда</t>
  </si>
  <si>
    <t>Увеличение стоимости продуктов питания</t>
  </si>
  <si>
    <t>Иные выплаты текущего характера физическим лицам</t>
  </si>
  <si>
    <t>650 0111 4120000690 870 296</t>
  </si>
  <si>
    <t>650 0113 4120000590 244 221</t>
  </si>
  <si>
    <t>650 0113 4120000590 244 223</t>
  </si>
  <si>
    <t>650 0113 4120000590 119 213</t>
  </si>
  <si>
    <t>Другие экономические санкции</t>
  </si>
  <si>
    <t>650 0113 4120000690 853 295</t>
  </si>
  <si>
    <t>650 0113 4120000790 851 291</t>
  </si>
  <si>
    <t>Прочие несоциальные выплаты персоналу в натуральной форме</t>
  </si>
  <si>
    <t>650 0113 4120002400 122 214</t>
  </si>
  <si>
    <t>Социальные пособия и компенсации персоналу в денежной форме</t>
  </si>
  <si>
    <t>650 0113 4120002400 122 266</t>
  </si>
  <si>
    <t>651 0113 4120089135 244 226</t>
  </si>
  <si>
    <t>Страхование</t>
  </si>
  <si>
    <t>650 0314 4120082300 244 227</t>
  </si>
  <si>
    <t>650 0314 41200S2300 244 227</t>
  </si>
  <si>
    <t>Увеличение стоимости прочих оборотных запасов</t>
  </si>
  <si>
    <t>650 0503 4120020829 244 346</t>
  </si>
  <si>
    <t>650 0801 4120089102 244 310</t>
  </si>
  <si>
    <t>Пенсии, пособия, выплачиваемые работодателями, нанимателями бывшим работникам</t>
  </si>
  <si>
    <t>650 1001 4120071601 312 264</t>
  </si>
  <si>
    <t>650 1102 4120089179 244 310</t>
  </si>
  <si>
    <t>650 0113 4120000590 244 226</t>
  </si>
  <si>
    <t>Увеличение стоимости прочих материальных запасов однократного применения</t>
  </si>
  <si>
    <t>650 0113 4120000590 244 349</t>
  </si>
  <si>
    <t>650 0113 4120000690 244 226</t>
  </si>
  <si>
    <t>650 0113 4120000790 244 225</t>
  </si>
  <si>
    <t>650 0113 4120000790 244 310</t>
  </si>
  <si>
    <t>Увеличение стоимости горюче-смазочных материалов</t>
  </si>
  <si>
    <t>650 0113 4120000790 244 343</t>
  </si>
  <si>
    <t>Увеличение стоимости прочих оборотных запасов (материалов)</t>
  </si>
  <si>
    <t>650 0113 4120000790 244 349</t>
  </si>
  <si>
    <t>650 0113 4120000790 852 291</t>
  </si>
  <si>
    <t>650 0104 4120002400 122 266</t>
  </si>
  <si>
    <t>651 0113 4120020649 244 226</t>
  </si>
  <si>
    <t>650 0309 4120020689 244 226</t>
  </si>
  <si>
    <t>650 0503 4120020811 244 225</t>
  </si>
  <si>
    <t>650 0605 4120084290 123 296</t>
  </si>
  <si>
    <t>650 0801 4120000590 244 225</t>
  </si>
  <si>
    <t>650 0801 4120000590 244 226</t>
  </si>
  <si>
    <t>650 0801 4120000590 244 349</t>
  </si>
  <si>
    <t xml:space="preserve">650 0801 4120089120 111 211 </t>
  </si>
  <si>
    <t>650 0801 4120089120 119 213</t>
  </si>
  <si>
    <t>650 0801 4120089120 244 223</t>
  </si>
  <si>
    <t>650 0801 4120089120 244 225</t>
  </si>
  <si>
    <t>650 0801 4120089120 244 346</t>
  </si>
  <si>
    <t>650 0801 4120089140 244 310</t>
  </si>
  <si>
    <t>650 0801 4120089174 244 346</t>
  </si>
  <si>
    <t>"01 " июля 2019  г.</t>
  </si>
  <si>
    <t>на  1 июля 2019 г.</t>
  </si>
  <si>
    <t>01.07.2019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</si>
</sst>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left" shrinkToFit="1"/>
    </xf>
    <xf numFmtId="188" fontId="4" fillId="0" borderId="28" xfId="0" applyNumberFormat="1" applyFont="1" applyFill="1" applyBorder="1" applyAlignment="1">
      <alignment horizontal="right" shrinkToFit="1"/>
    </xf>
    <xf numFmtId="189" fontId="0" fillId="0" borderId="0" xfId="0" applyNumberFormat="1" applyFill="1" applyAlignment="1">
      <alignment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shrinkToFit="1"/>
    </xf>
    <xf numFmtId="49" fontId="4" fillId="0" borderId="11" xfId="0" applyNumberFormat="1" applyFont="1" applyFill="1" applyBorder="1" applyAlignment="1">
      <alignment horizontal="center" shrinkToFit="1"/>
    </xf>
    <xf numFmtId="188" fontId="0" fillId="0" borderId="0" xfId="0" applyNumberFormat="1" applyFill="1" applyAlignment="1">
      <alignment/>
    </xf>
    <xf numFmtId="0" fontId="9" fillId="0" borderId="2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shrinkToFit="1"/>
    </xf>
    <xf numFmtId="49" fontId="9" fillId="0" borderId="22" xfId="0" applyNumberFormat="1" applyFont="1" applyFill="1" applyBorder="1" applyAlignment="1">
      <alignment horizontal="left" vertical="top" wrapText="1"/>
    </xf>
    <xf numFmtId="49" fontId="9" fillId="0" borderId="35" xfId="0" applyNumberFormat="1" applyFont="1" applyFill="1" applyBorder="1" applyAlignment="1">
      <alignment horizontal="center" shrinkToFit="1"/>
    </xf>
    <xf numFmtId="188" fontId="9" fillId="0" borderId="35" xfId="0" applyNumberFormat="1" applyFont="1" applyFill="1" applyBorder="1" applyAlignment="1">
      <alignment horizontal="right" shrinkToFit="1"/>
    </xf>
    <xf numFmtId="49" fontId="9" fillId="0" borderId="35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right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88" fontId="4" fillId="0" borderId="28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wrapText="1" shrinkToFit="1"/>
    </xf>
    <xf numFmtId="0" fontId="9" fillId="0" borderId="48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48" xfId="0" applyNumberFormat="1" applyFont="1" applyFill="1" applyBorder="1" applyAlignment="1">
      <alignment horizontal="right" shrinkToFi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48" xfId="0" applyNumberFormat="1" applyFont="1" applyFill="1" applyBorder="1" applyAlignment="1">
      <alignment horizontal="center" shrinkToFit="1"/>
    </xf>
    <xf numFmtId="188" fontId="4" fillId="0" borderId="52" xfId="0" applyNumberFormat="1" applyFont="1" applyFill="1" applyBorder="1" applyAlignment="1">
      <alignment horizontal="center" shrinkToFit="1"/>
    </xf>
    <xf numFmtId="188" fontId="4" fillId="0" borderId="53" xfId="0" applyNumberFormat="1" applyFont="1" applyFill="1" applyBorder="1" applyAlignment="1">
      <alignment horizontal="center" shrinkToFi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shrinkToFit="1"/>
    </xf>
    <xf numFmtId="188" fontId="4" fillId="0" borderId="54" xfId="0" applyNumberFormat="1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5" sqref="A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58" t="s">
        <v>119</v>
      </c>
      <c r="B1" s="159"/>
      <c r="C1" s="159"/>
      <c r="D1" s="159"/>
      <c r="E1" s="159"/>
      <c r="F1" s="159"/>
      <c r="G1" s="159"/>
      <c r="H1" s="159"/>
      <c r="I1" s="12"/>
    </row>
    <row r="2" spans="1:10" ht="16.5" customHeight="1">
      <c r="A2" s="159"/>
      <c r="B2" s="159"/>
      <c r="C2" s="159"/>
      <c r="D2" s="159"/>
      <c r="E2" s="159"/>
      <c r="F2" s="159"/>
      <c r="G2" s="159"/>
      <c r="H2" s="159"/>
      <c r="J2" t="s">
        <v>105</v>
      </c>
    </row>
    <row r="3" spans="1:9" ht="16.5" customHeight="1" thickBot="1">
      <c r="A3" s="159"/>
      <c r="B3" s="159"/>
      <c r="C3" s="159"/>
      <c r="D3" s="159"/>
      <c r="E3" s="159"/>
      <c r="F3" s="159"/>
      <c r="G3" s="159"/>
      <c r="H3" s="15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6" t="s">
        <v>188</v>
      </c>
      <c r="E5" s="16"/>
      <c r="F5" s="16"/>
      <c r="G5" s="16"/>
      <c r="H5" s="15" t="s">
        <v>31</v>
      </c>
      <c r="I5" s="23" t="s">
        <v>189</v>
      </c>
    </row>
    <row r="6" spans="1:9" ht="39.75" customHeight="1">
      <c r="A6" s="156" t="s">
        <v>118</v>
      </c>
      <c r="B6" s="157"/>
      <c r="C6" s="157"/>
      <c r="D6" s="157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60" t="s">
        <v>93</v>
      </c>
      <c r="C7" s="160"/>
      <c r="D7" s="160"/>
      <c r="E7" s="160"/>
      <c r="F7" s="160"/>
      <c r="G7" s="160"/>
      <c r="H7" s="77" t="s">
        <v>72</v>
      </c>
      <c r="I7" s="23" t="s">
        <v>90</v>
      </c>
    </row>
    <row r="8" spans="1:9" ht="13.5" customHeight="1">
      <c r="A8" s="15" t="s">
        <v>84</v>
      </c>
      <c r="B8" s="161" t="s">
        <v>94</v>
      </c>
      <c r="C8" s="161"/>
      <c r="D8" s="161"/>
      <c r="E8" s="161"/>
      <c r="F8" s="161"/>
      <c r="G8" s="161"/>
      <c r="H8" s="77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23</v>
      </c>
      <c r="B21" s="55" t="s">
        <v>38</v>
      </c>
      <c r="C21" s="97" t="s">
        <v>63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showGridLines="0" view="pageBreakPreview" zoomScale="60" zoomScalePageLayoutView="0" workbookViewId="0" topLeftCell="A40">
      <selection activeCell="K74" sqref="K74"/>
    </sheetView>
  </sheetViews>
  <sheetFormatPr defaultColWidth="9.00390625" defaultRowHeight="12.75"/>
  <cols>
    <col min="1" max="1" width="32.375" style="105" customWidth="1"/>
    <col min="2" max="2" width="4.25390625" style="105" customWidth="1"/>
    <col min="3" max="3" width="22.75390625" style="105" customWidth="1"/>
    <col min="4" max="4" width="14.00390625" style="105" customWidth="1"/>
    <col min="5" max="5" width="13.75390625" style="105" customWidth="1"/>
    <col min="6" max="6" width="11.25390625" style="105" customWidth="1"/>
    <col min="7" max="7" width="11.375" style="105" customWidth="1"/>
    <col min="8" max="8" width="6.00390625" style="105" customWidth="1"/>
    <col min="9" max="9" width="9.125" style="105" customWidth="1"/>
    <col min="10" max="10" width="12.25390625" style="105" bestFit="1" customWidth="1"/>
    <col min="11" max="16384" width="9.125" style="105" customWidth="1"/>
  </cols>
  <sheetData>
    <row r="2" spans="2:8" ht="15">
      <c r="B2" s="106"/>
      <c r="C2" s="107"/>
      <c r="D2" s="106" t="s">
        <v>51</v>
      </c>
      <c r="E2" s="108"/>
      <c r="F2" s="108"/>
      <c r="G2" s="108" t="s">
        <v>52</v>
      </c>
      <c r="H2" s="109"/>
    </row>
    <row r="3" spans="1:8" ht="12.75">
      <c r="A3" s="110"/>
      <c r="B3" s="110"/>
      <c r="C3" s="111"/>
      <c r="D3" s="112"/>
      <c r="E3" s="112"/>
      <c r="F3" s="112"/>
      <c r="G3" s="112"/>
      <c r="H3" s="113"/>
    </row>
    <row r="4" spans="1:8" ht="12.75">
      <c r="A4" s="114"/>
      <c r="B4" s="115"/>
      <c r="C4" s="115" t="s">
        <v>25</v>
      </c>
      <c r="D4" s="116"/>
      <c r="E4" s="117"/>
      <c r="F4" s="118"/>
      <c r="G4" s="168" t="s">
        <v>135</v>
      </c>
      <c r="H4" s="169"/>
    </row>
    <row r="5" spans="1:8" ht="12.75">
      <c r="A5" s="115"/>
      <c r="B5" s="115" t="s">
        <v>25</v>
      </c>
      <c r="C5" s="119" t="s">
        <v>78</v>
      </c>
      <c r="D5" s="116" t="s">
        <v>68</v>
      </c>
      <c r="E5" s="120"/>
      <c r="F5" s="121"/>
      <c r="G5" s="170"/>
      <c r="H5" s="171"/>
    </row>
    <row r="6" spans="1:8" ht="12.75">
      <c r="A6" s="114"/>
      <c r="B6" s="115" t="s">
        <v>26</v>
      </c>
      <c r="C6" s="119" t="s">
        <v>74</v>
      </c>
      <c r="D6" s="116" t="s">
        <v>69</v>
      </c>
      <c r="E6" s="122" t="s">
        <v>10</v>
      </c>
      <c r="F6" s="118"/>
      <c r="G6" s="170"/>
      <c r="H6" s="171"/>
    </row>
    <row r="7" spans="1:8" ht="12.75">
      <c r="A7" s="115" t="s">
        <v>7</v>
      </c>
      <c r="B7" s="115" t="s">
        <v>27</v>
      </c>
      <c r="C7" s="115" t="s">
        <v>75</v>
      </c>
      <c r="D7" s="116" t="s">
        <v>5</v>
      </c>
      <c r="E7" s="121" t="s">
        <v>76</v>
      </c>
      <c r="F7" s="116" t="s">
        <v>15</v>
      </c>
      <c r="G7" s="170"/>
      <c r="H7" s="171"/>
    </row>
    <row r="8" spans="1:8" ht="12.75">
      <c r="A8" s="114"/>
      <c r="B8" s="115"/>
      <c r="C8" s="115"/>
      <c r="D8" s="116"/>
      <c r="E8" s="121" t="s">
        <v>77</v>
      </c>
      <c r="F8" s="116"/>
      <c r="G8" s="170"/>
      <c r="H8" s="171"/>
    </row>
    <row r="9" spans="1:8" ht="12.75">
      <c r="A9" s="114"/>
      <c r="B9" s="115"/>
      <c r="C9" s="115"/>
      <c r="D9" s="116"/>
      <c r="E9" s="121"/>
      <c r="F9" s="116"/>
      <c r="G9" s="170"/>
      <c r="H9" s="171"/>
    </row>
    <row r="10" spans="1:8" ht="12.75" hidden="1">
      <c r="A10" s="114"/>
      <c r="B10" s="115"/>
      <c r="C10" s="115"/>
      <c r="D10" s="116"/>
      <c r="E10" s="121"/>
      <c r="F10" s="116"/>
      <c r="G10" s="123"/>
      <c r="H10" s="116"/>
    </row>
    <row r="11" spans="1:8" ht="12.75" hidden="1">
      <c r="A11" s="114"/>
      <c r="B11" s="115"/>
      <c r="C11" s="115"/>
      <c r="D11" s="116"/>
      <c r="E11" s="121"/>
      <c r="F11" s="116"/>
      <c r="G11" s="123"/>
      <c r="H11" s="116"/>
    </row>
    <row r="12" spans="1:8" ht="13.5" thickBot="1">
      <c r="A12" s="124">
        <v>1</v>
      </c>
      <c r="B12" s="125">
        <v>2</v>
      </c>
      <c r="C12" s="125">
        <v>3</v>
      </c>
      <c r="D12" s="126" t="s">
        <v>2</v>
      </c>
      <c r="E12" s="127" t="s">
        <v>16</v>
      </c>
      <c r="F12" s="126" t="s">
        <v>19</v>
      </c>
      <c r="G12" s="172" t="s">
        <v>20</v>
      </c>
      <c r="H12" s="173"/>
    </row>
    <row r="13" spans="1:10" ht="15" customHeight="1">
      <c r="A13" s="128" t="s">
        <v>24</v>
      </c>
      <c r="B13" s="129" t="s">
        <v>39</v>
      </c>
      <c r="C13" s="130"/>
      <c r="D13" s="103">
        <f>SUM(D15:D78)</f>
        <v>36708907.029999994</v>
      </c>
      <c r="E13" s="103">
        <f>SUM(E15:E78)</f>
        <v>15939876.58</v>
      </c>
      <c r="F13" s="131">
        <f>SUM(E13:E13)</f>
        <v>15939876.58</v>
      </c>
      <c r="G13" s="166">
        <f aca="true" t="shared" si="0" ref="G13:G78">D13-F13</f>
        <v>20769030.449999996</v>
      </c>
      <c r="H13" s="167"/>
      <c r="J13" s="132"/>
    </row>
    <row r="14" spans="1:10" ht="15" customHeight="1">
      <c r="A14" s="133" t="s">
        <v>8</v>
      </c>
      <c r="B14" s="134"/>
      <c r="C14" s="135"/>
      <c r="D14" s="103"/>
      <c r="E14" s="103"/>
      <c r="F14" s="131">
        <f>SUM(E14:E14)</f>
        <v>0</v>
      </c>
      <c r="G14" s="164">
        <f t="shared" si="0"/>
        <v>0</v>
      </c>
      <c r="H14" s="165"/>
      <c r="J14" s="132"/>
    </row>
    <row r="15" spans="1:10" ht="15" customHeight="1">
      <c r="A15" s="133" t="s">
        <v>97</v>
      </c>
      <c r="B15" s="134"/>
      <c r="C15" s="136" t="s">
        <v>106</v>
      </c>
      <c r="D15" s="103">
        <v>1916275.46</v>
      </c>
      <c r="E15" s="103">
        <v>800301.5</v>
      </c>
      <c r="F15" s="131">
        <f>E15</f>
        <v>800301.5</v>
      </c>
      <c r="G15" s="164">
        <f t="shared" si="0"/>
        <v>1115973.96</v>
      </c>
      <c r="H15" s="165"/>
      <c r="J15" s="137"/>
    </row>
    <row r="16" spans="1:10" ht="15" customHeight="1">
      <c r="A16" s="133" t="s">
        <v>98</v>
      </c>
      <c r="B16" s="134"/>
      <c r="C16" s="136" t="s">
        <v>124</v>
      </c>
      <c r="D16" s="103">
        <v>456275.15</v>
      </c>
      <c r="E16" s="103">
        <v>249023.64</v>
      </c>
      <c r="F16" s="131">
        <f>E16</f>
        <v>249023.64</v>
      </c>
      <c r="G16" s="164">
        <f t="shared" si="0"/>
        <v>207251.51</v>
      </c>
      <c r="H16" s="165"/>
      <c r="J16" s="137"/>
    </row>
    <row r="17" spans="1:10" ht="15" customHeight="1">
      <c r="A17" s="133" t="s">
        <v>97</v>
      </c>
      <c r="B17" s="134"/>
      <c r="C17" s="136" t="s">
        <v>107</v>
      </c>
      <c r="D17" s="103">
        <v>5923708.02</v>
      </c>
      <c r="E17" s="103">
        <v>2703785.69</v>
      </c>
      <c r="F17" s="131">
        <f>E17</f>
        <v>2703785.69</v>
      </c>
      <c r="G17" s="164">
        <f t="shared" si="0"/>
        <v>3219922.3299999996</v>
      </c>
      <c r="H17" s="165"/>
      <c r="J17" s="137"/>
    </row>
    <row r="18" spans="1:10" ht="12.75">
      <c r="A18" s="133" t="s">
        <v>98</v>
      </c>
      <c r="B18" s="134"/>
      <c r="C18" s="136" t="s">
        <v>125</v>
      </c>
      <c r="D18" s="103">
        <v>2114515.59</v>
      </c>
      <c r="E18" s="103">
        <v>695468.22</v>
      </c>
      <c r="F18" s="131">
        <f>E18</f>
        <v>695468.22</v>
      </c>
      <c r="G18" s="164">
        <f t="shared" si="0"/>
        <v>1419047.3699999999</v>
      </c>
      <c r="H18" s="165"/>
      <c r="J18" s="137"/>
    </row>
    <row r="19" spans="1:10" ht="12.75">
      <c r="A19" s="133" t="s">
        <v>139</v>
      </c>
      <c r="B19" s="134"/>
      <c r="C19" s="136" t="s">
        <v>140</v>
      </c>
      <c r="D19" s="103">
        <v>30000</v>
      </c>
      <c r="E19" s="103"/>
      <c r="F19" s="131">
        <f>E19</f>
        <v>0</v>
      </c>
      <c r="G19" s="164">
        <f t="shared" si="0"/>
        <v>30000</v>
      </c>
      <c r="H19" s="165"/>
      <c r="J19" s="137"/>
    </row>
    <row r="20" spans="1:10" ht="12.75">
      <c r="A20" s="133" t="s">
        <v>97</v>
      </c>
      <c r="B20" s="134"/>
      <c r="C20" s="136" t="s">
        <v>136</v>
      </c>
      <c r="D20" s="103">
        <v>3386114.52</v>
      </c>
      <c r="E20" s="103">
        <v>2174987.78</v>
      </c>
      <c r="F20" s="131">
        <f aca="true" t="shared" si="1" ref="F20:F59">E20</f>
        <v>2174987.78</v>
      </c>
      <c r="G20" s="164">
        <f t="shared" si="0"/>
        <v>1211126.7400000002</v>
      </c>
      <c r="H20" s="165"/>
      <c r="J20" s="137"/>
    </row>
    <row r="21" spans="1:10" ht="12.75">
      <c r="A21" s="133" t="s">
        <v>137</v>
      </c>
      <c r="B21" s="134"/>
      <c r="C21" s="136" t="s">
        <v>143</v>
      </c>
      <c r="D21" s="103">
        <v>1570890.45</v>
      </c>
      <c r="E21" s="103">
        <v>638138.03</v>
      </c>
      <c r="F21" s="131">
        <f t="shared" si="1"/>
        <v>638138.03</v>
      </c>
      <c r="G21" s="164">
        <f t="shared" si="0"/>
        <v>932752.4199999999</v>
      </c>
      <c r="H21" s="165"/>
      <c r="J21" s="137"/>
    </row>
    <row r="22" spans="1:10" ht="12.75">
      <c r="A22" s="133" t="s">
        <v>99</v>
      </c>
      <c r="B22" s="134"/>
      <c r="C22" s="136" t="s">
        <v>141</v>
      </c>
      <c r="D22" s="103">
        <v>65700</v>
      </c>
      <c r="E22" s="103">
        <v>34860.15</v>
      </c>
      <c r="F22" s="131">
        <f t="shared" si="1"/>
        <v>34860.15</v>
      </c>
      <c r="G22" s="164">
        <f t="shared" si="0"/>
        <v>30839.85</v>
      </c>
      <c r="H22" s="165"/>
      <c r="J22" s="137"/>
    </row>
    <row r="23" spans="1:10" ht="12.75">
      <c r="A23" s="133" t="s">
        <v>100</v>
      </c>
      <c r="B23" s="134"/>
      <c r="C23" s="136" t="s">
        <v>142</v>
      </c>
      <c r="D23" s="103">
        <v>169141.74</v>
      </c>
      <c r="E23" s="103">
        <v>33447.8</v>
      </c>
      <c r="F23" s="131">
        <f t="shared" si="1"/>
        <v>33447.8</v>
      </c>
      <c r="G23" s="164">
        <f t="shared" si="0"/>
        <v>135693.94</v>
      </c>
      <c r="H23" s="165"/>
      <c r="J23" s="137"/>
    </row>
    <row r="24" spans="1:10" ht="12.75">
      <c r="A24" s="133" t="s">
        <v>102</v>
      </c>
      <c r="B24" s="134"/>
      <c r="C24" s="136" t="s">
        <v>161</v>
      </c>
      <c r="D24" s="103">
        <v>26720</v>
      </c>
      <c r="E24" s="103"/>
      <c r="F24" s="131">
        <f t="shared" si="1"/>
        <v>0</v>
      </c>
      <c r="G24" s="164">
        <f>D24-F24</f>
        <v>26720</v>
      </c>
      <c r="H24" s="165"/>
      <c r="J24" s="137"/>
    </row>
    <row r="25" spans="1:10" ht="12.75">
      <c r="A25" s="133" t="s">
        <v>162</v>
      </c>
      <c r="B25" s="134"/>
      <c r="C25" s="136" t="s">
        <v>163</v>
      </c>
      <c r="D25" s="103">
        <v>70000</v>
      </c>
      <c r="E25" s="103"/>
      <c r="F25" s="131">
        <f t="shared" si="1"/>
        <v>0</v>
      </c>
      <c r="G25" s="164">
        <f>D25-F25</f>
        <v>70000</v>
      </c>
      <c r="H25" s="165"/>
      <c r="J25" s="137"/>
    </row>
    <row r="26" spans="1:10" ht="12.75">
      <c r="A26" s="133" t="s">
        <v>102</v>
      </c>
      <c r="B26" s="134"/>
      <c r="C26" s="136" t="s">
        <v>164</v>
      </c>
      <c r="D26" s="103">
        <v>1800</v>
      </c>
      <c r="E26" s="103"/>
      <c r="F26" s="131">
        <f t="shared" si="1"/>
        <v>0</v>
      </c>
      <c r="G26" s="164">
        <f>D26-F26</f>
        <v>1800</v>
      </c>
      <c r="H26" s="165"/>
      <c r="J26" s="137"/>
    </row>
    <row r="27" spans="1:10" ht="12.75">
      <c r="A27" s="133" t="s">
        <v>144</v>
      </c>
      <c r="B27" s="134"/>
      <c r="C27" s="136" t="s">
        <v>145</v>
      </c>
      <c r="D27" s="103">
        <v>200000</v>
      </c>
      <c r="E27" s="103">
        <v>200000</v>
      </c>
      <c r="F27" s="131">
        <f t="shared" si="1"/>
        <v>200000</v>
      </c>
      <c r="G27" s="164">
        <f t="shared" si="0"/>
        <v>0</v>
      </c>
      <c r="H27" s="165"/>
      <c r="J27" s="137"/>
    </row>
    <row r="28" spans="1:10" ht="12.75">
      <c r="A28" s="133" t="s">
        <v>100</v>
      </c>
      <c r="B28" s="134"/>
      <c r="C28" s="136" t="s">
        <v>128</v>
      </c>
      <c r="D28" s="103">
        <v>5142.21</v>
      </c>
      <c r="E28" s="103"/>
      <c r="F28" s="131">
        <f t="shared" si="1"/>
        <v>0</v>
      </c>
      <c r="G28" s="164">
        <f t="shared" si="0"/>
        <v>5142.21</v>
      </c>
      <c r="H28" s="165"/>
      <c r="J28" s="137"/>
    </row>
    <row r="29" spans="1:10" ht="12.75">
      <c r="A29" s="133" t="s">
        <v>101</v>
      </c>
      <c r="B29" s="134"/>
      <c r="C29" s="136" t="s">
        <v>165</v>
      </c>
      <c r="D29" s="103">
        <v>83220.36</v>
      </c>
      <c r="E29" s="103"/>
      <c r="F29" s="131">
        <f t="shared" si="1"/>
        <v>0</v>
      </c>
      <c r="G29" s="164">
        <f>D29-F29</f>
        <v>83220.36</v>
      </c>
      <c r="H29" s="165"/>
      <c r="J29" s="137"/>
    </row>
    <row r="30" spans="1:10" ht="12.75">
      <c r="A30" s="133" t="s">
        <v>102</v>
      </c>
      <c r="B30" s="134"/>
      <c r="C30" s="136" t="s">
        <v>129</v>
      </c>
      <c r="D30" s="103">
        <v>241308</v>
      </c>
      <c r="E30" s="103">
        <v>69541.28</v>
      </c>
      <c r="F30" s="131">
        <f t="shared" si="1"/>
        <v>69541.28</v>
      </c>
      <c r="G30" s="164">
        <f t="shared" si="0"/>
        <v>171766.72</v>
      </c>
      <c r="H30" s="165"/>
      <c r="J30" s="137"/>
    </row>
    <row r="31" spans="1:10" ht="12.75">
      <c r="A31" s="138" t="s">
        <v>120</v>
      </c>
      <c r="B31" s="134"/>
      <c r="C31" s="136" t="s">
        <v>166</v>
      </c>
      <c r="D31" s="103">
        <v>16739</v>
      </c>
      <c r="E31" s="103"/>
      <c r="F31" s="131">
        <f t="shared" si="1"/>
        <v>0</v>
      </c>
      <c r="G31" s="164">
        <f>D31-F31</f>
        <v>16739</v>
      </c>
      <c r="H31" s="165"/>
      <c r="J31" s="137"/>
    </row>
    <row r="32" spans="1:10" ht="22.5">
      <c r="A32" s="138" t="s">
        <v>167</v>
      </c>
      <c r="B32" s="134"/>
      <c r="C32" s="136" t="s">
        <v>168</v>
      </c>
      <c r="D32" s="103">
        <v>241405.39</v>
      </c>
      <c r="E32" s="103">
        <v>116979.38</v>
      </c>
      <c r="F32" s="131">
        <f t="shared" si="1"/>
        <v>116979.38</v>
      </c>
      <c r="G32" s="164">
        <f>D32-F32</f>
        <v>124426.01000000001</v>
      </c>
      <c r="H32" s="165"/>
      <c r="J32" s="137"/>
    </row>
    <row r="33" spans="1:10" ht="22.5">
      <c r="A33" s="138" t="s">
        <v>169</v>
      </c>
      <c r="B33" s="134"/>
      <c r="C33" s="136" t="s">
        <v>168</v>
      </c>
      <c r="D33" s="103">
        <v>10000</v>
      </c>
      <c r="E33" s="103"/>
      <c r="F33" s="131">
        <f t="shared" si="1"/>
        <v>0</v>
      </c>
      <c r="G33" s="164">
        <f>D33-F33</f>
        <v>10000</v>
      </c>
      <c r="H33" s="165"/>
      <c r="J33" s="137"/>
    </row>
    <row r="34" spans="1:10" ht="33.75">
      <c r="A34" s="138" t="s">
        <v>162</v>
      </c>
      <c r="B34" s="134"/>
      <c r="C34" s="136" t="s">
        <v>170</v>
      </c>
      <c r="D34" s="103">
        <v>48374.3</v>
      </c>
      <c r="E34" s="103">
        <v>8375</v>
      </c>
      <c r="F34" s="131">
        <f t="shared" si="1"/>
        <v>8375</v>
      </c>
      <c r="G34" s="164">
        <f>D34-F34</f>
        <v>39999.3</v>
      </c>
      <c r="H34" s="165"/>
      <c r="J34" s="137"/>
    </row>
    <row r="35" spans="1:10" ht="12.75">
      <c r="A35" s="133" t="s">
        <v>133</v>
      </c>
      <c r="B35" s="134"/>
      <c r="C35" s="136" t="s">
        <v>146</v>
      </c>
      <c r="D35" s="103">
        <v>8346</v>
      </c>
      <c r="E35" s="103"/>
      <c r="F35" s="131">
        <f t="shared" si="1"/>
        <v>0</v>
      </c>
      <c r="G35" s="164">
        <f t="shared" si="0"/>
        <v>8346</v>
      </c>
      <c r="H35" s="165"/>
      <c r="J35" s="137"/>
    </row>
    <row r="36" spans="1:10" ht="12.75">
      <c r="A36" s="133" t="s">
        <v>133</v>
      </c>
      <c r="B36" s="134"/>
      <c r="C36" s="136" t="s">
        <v>171</v>
      </c>
      <c r="D36" s="103">
        <v>50</v>
      </c>
      <c r="E36" s="103">
        <v>50</v>
      </c>
      <c r="F36" s="131">
        <f t="shared" si="1"/>
        <v>50</v>
      </c>
      <c r="G36" s="164">
        <f>D36-F36</f>
        <v>0</v>
      </c>
      <c r="H36" s="165"/>
      <c r="J36" s="137"/>
    </row>
    <row r="37" spans="1:10" ht="12.75">
      <c r="A37" s="133" t="s">
        <v>147</v>
      </c>
      <c r="B37" s="134"/>
      <c r="C37" s="136" t="s">
        <v>148</v>
      </c>
      <c r="D37" s="103">
        <v>180000</v>
      </c>
      <c r="E37" s="103">
        <v>33296.66</v>
      </c>
      <c r="F37" s="131">
        <f t="shared" si="1"/>
        <v>33296.66</v>
      </c>
      <c r="G37" s="164">
        <f t="shared" si="0"/>
        <v>146703.34</v>
      </c>
      <c r="H37" s="165"/>
      <c r="J37" s="137"/>
    </row>
    <row r="38" spans="1:10" ht="12.75">
      <c r="A38" s="133" t="s">
        <v>149</v>
      </c>
      <c r="B38" s="134"/>
      <c r="C38" s="136" t="s">
        <v>150</v>
      </c>
      <c r="D38" s="103">
        <v>300000</v>
      </c>
      <c r="E38" s="103">
        <v>170000</v>
      </c>
      <c r="F38" s="131">
        <f t="shared" si="1"/>
        <v>170000</v>
      </c>
      <c r="G38" s="164">
        <f t="shared" si="0"/>
        <v>130000</v>
      </c>
      <c r="H38" s="165"/>
      <c r="J38" s="137"/>
    </row>
    <row r="39" spans="1:10" ht="12.75">
      <c r="A39" s="133" t="s">
        <v>138</v>
      </c>
      <c r="B39" s="134"/>
      <c r="C39" s="136" t="s">
        <v>172</v>
      </c>
      <c r="D39" s="103">
        <v>12000</v>
      </c>
      <c r="E39" s="103">
        <v>12000</v>
      </c>
      <c r="F39" s="131">
        <f>E39</f>
        <v>12000</v>
      </c>
      <c r="G39" s="164">
        <f>D39-F39</f>
        <v>0</v>
      </c>
      <c r="H39" s="165"/>
      <c r="J39" s="137"/>
    </row>
    <row r="40" spans="1:10" ht="12.75">
      <c r="A40" s="133" t="s">
        <v>102</v>
      </c>
      <c r="B40" s="134"/>
      <c r="C40" s="136" t="s">
        <v>173</v>
      </c>
      <c r="D40" s="103">
        <v>30000</v>
      </c>
      <c r="E40" s="103"/>
      <c r="F40" s="131">
        <f>E40</f>
        <v>0</v>
      </c>
      <c r="G40" s="164">
        <f>D40-F40</f>
        <v>30000</v>
      </c>
      <c r="H40" s="165"/>
      <c r="J40" s="137"/>
    </row>
    <row r="41" spans="1:10" ht="12.75">
      <c r="A41" s="133" t="s">
        <v>102</v>
      </c>
      <c r="B41" s="134"/>
      <c r="C41" s="136" t="s">
        <v>151</v>
      </c>
      <c r="D41" s="103">
        <v>400000</v>
      </c>
      <c r="E41" s="103"/>
      <c r="F41" s="131">
        <f t="shared" si="1"/>
        <v>0</v>
      </c>
      <c r="G41" s="164">
        <f t="shared" si="0"/>
        <v>400000</v>
      </c>
      <c r="H41" s="165"/>
      <c r="J41" s="137"/>
    </row>
    <row r="42" spans="1:8" ht="12.75">
      <c r="A42" s="133" t="s">
        <v>97</v>
      </c>
      <c r="B42" s="134"/>
      <c r="C42" s="136" t="s">
        <v>108</v>
      </c>
      <c r="D42" s="103">
        <v>152024.4</v>
      </c>
      <c r="E42" s="103">
        <v>97580.64</v>
      </c>
      <c r="F42" s="131">
        <f t="shared" si="1"/>
        <v>97580.64</v>
      </c>
      <c r="G42" s="164">
        <f t="shared" si="0"/>
        <v>54443.759999999995</v>
      </c>
      <c r="H42" s="165"/>
    </row>
    <row r="43" spans="1:8" ht="12.75">
      <c r="A43" s="133" t="s">
        <v>98</v>
      </c>
      <c r="B43" s="134"/>
      <c r="C43" s="136" t="s">
        <v>109</v>
      </c>
      <c r="D43" s="103">
        <v>65775.6</v>
      </c>
      <c r="E43" s="103">
        <v>29469.36</v>
      </c>
      <c r="F43" s="131">
        <f t="shared" si="1"/>
        <v>29469.36</v>
      </c>
      <c r="G43" s="164">
        <f t="shared" si="0"/>
        <v>36306.240000000005</v>
      </c>
      <c r="H43" s="165"/>
    </row>
    <row r="44" spans="1:10" ht="12.75">
      <c r="A44" s="133" t="s">
        <v>97</v>
      </c>
      <c r="B44" s="134"/>
      <c r="C44" s="136" t="s">
        <v>110</v>
      </c>
      <c r="D44" s="103">
        <v>12206.3</v>
      </c>
      <c r="E44" s="103">
        <v>7296.47</v>
      </c>
      <c r="F44" s="131">
        <f t="shared" si="1"/>
        <v>7296.47</v>
      </c>
      <c r="G44" s="164">
        <f t="shared" si="0"/>
        <v>4909.829999999999</v>
      </c>
      <c r="H44" s="165"/>
      <c r="J44" s="137"/>
    </row>
    <row r="45" spans="1:10" ht="12.75">
      <c r="A45" s="133" t="s">
        <v>98</v>
      </c>
      <c r="B45" s="134"/>
      <c r="C45" s="136" t="s">
        <v>111</v>
      </c>
      <c r="D45" s="103">
        <v>5281.23</v>
      </c>
      <c r="E45" s="103">
        <v>2203.53</v>
      </c>
      <c r="F45" s="131">
        <f t="shared" si="1"/>
        <v>2203.53</v>
      </c>
      <c r="G45" s="164">
        <f t="shared" si="0"/>
        <v>3077.6999999999994</v>
      </c>
      <c r="H45" s="165"/>
      <c r="J45" s="137"/>
    </row>
    <row r="46" spans="1:10" ht="12.75">
      <c r="A46" s="133" t="s">
        <v>102</v>
      </c>
      <c r="B46" s="139"/>
      <c r="C46" s="136" t="s">
        <v>174</v>
      </c>
      <c r="D46" s="103">
        <v>15557.12</v>
      </c>
      <c r="E46" s="103"/>
      <c r="F46" s="131">
        <f t="shared" si="1"/>
        <v>0</v>
      </c>
      <c r="G46" s="164">
        <f>D46-F46</f>
        <v>15557.12</v>
      </c>
      <c r="H46" s="165"/>
      <c r="J46" s="137"/>
    </row>
    <row r="47" spans="1:8" ht="12.75">
      <c r="A47" s="133" t="s">
        <v>102</v>
      </c>
      <c r="C47" s="136" t="s">
        <v>112</v>
      </c>
      <c r="D47" s="103">
        <v>13350</v>
      </c>
      <c r="E47" s="103"/>
      <c r="F47" s="131">
        <f t="shared" si="1"/>
        <v>0</v>
      </c>
      <c r="G47" s="164">
        <f t="shared" si="0"/>
        <v>13350</v>
      </c>
      <c r="H47" s="165"/>
    </row>
    <row r="48" spans="1:8" ht="12.75">
      <c r="A48" s="133" t="s">
        <v>152</v>
      </c>
      <c r="B48" s="134"/>
      <c r="C48" s="136" t="s">
        <v>153</v>
      </c>
      <c r="D48" s="103">
        <v>1350</v>
      </c>
      <c r="E48" s="103"/>
      <c r="F48" s="131">
        <f t="shared" si="1"/>
        <v>0</v>
      </c>
      <c r="G48" s="164">
        <f t="shared" si="0"/>
        <v>1350</v>
      </c>
      <c r="H48" s="165"/>
    </row>
    <row r="49" spans="1:8" ht="12.75">
      <c r="A49" s="138" t="s">
        <v>120</v>
      </c>
      <c r="B49" s="134"/>
      <c r="C49" s="136" t="s">
        <v>134</v>
      </c>
      <c r="D49" s="103">
        <v>42000</v>
      </c>
      <c r="E49" s="103">
        <v>42000</v>
      </c>
      <c r="F49" s="131">
        <f t="shared" si="1"/>
        <v>42000</v>
      </c>
      <c r="G49" s="164">
        <f t="shared" si="0"/>
        <v>0</v>
      </c>
      <c r="H49" s="165"/>
    </row>
    <row r="50" spans="1:8" ht="12.75">
      <c r="A50" s="133" t="s">
        <v>102</v>
      </c>
      <c r="C50" s="136" t="s">
        <v>113</v>
      </c>
      <c r="D50" s="103">
        <v>13350</v>
      </c>
      <c r="E50" s="103"/>
      <c r="F50" s="131">
        <f t="shared" si="1"/>
        <v>0</v>
      </c>
      <c r="G50" s="164">
        <f t="shared" si="0"/>
        <v>13350</v>
      </c>
      <c r="H50" s="165"/>
    </row>
    <row r="51" spans="1:8" ht="12.75">
      <c r="A51" s="133" t="s">
        <v>152</v>
      </c>
      <c r="B51" s="134"/>
      <c r="C51" s="136" t="s">
        <v>154</v>
      </c>
      <c r="D51" s="103">
        <v>1350</v>
      </c>
      <c r="E51" s="103"/>
      <c r="F51" s="131">
        <f t="shared" si="1"/>
        <v>0</v>
      </c>
      <c r="G51" s="164">
        <f t="shared" si="0"/>
        <v>1350</v>
      </c>
      <c r="H51" s="165"/>
    </row>
    <row r="52" spans="1:10" ht="12.75">
      <c r="A52" s="133" t="s">
        <v>101</v>
      </c>
      <c r="B52" s="134"/>
      <c r="C52" s="136" t="s">
        <v>130</v>
      </c>
      <c r="D52" s="103">
        <v>2353388.92</v>
      </c>
      <c r="E52" s="103">
        <v>1431143.54</v>
      </c>
      <c r="F52" s="131">
        <f t="shared" si="1"/>
        <v>1431143.54</v>
      </c>
      <c r="G52" s="164">
        <f t="shared" si="0"/>
        <v>922245.3799999999</v>
      </c>
      <c r="H52" s="165"/>
      <c r="J52" s="137"/>
    </row>
    <row r="53" spans="1:10" ht="12.75">
      <c r="A53" s="133" t="s">
        <v>99</v>
      </c>
      <c r="B53" s="134"/>
      <c r="C53" s="136" t="s">
        <v>131</v>
      </c>
      <c r="D53" s="103">
        <v>116243.08</v>
      </c>
      <c r="E53" s="103">
        <v>49278</v>
      </c>
      <c r="F53" s="131">
        <f t="shared" si="1"/>
        <v>49278</v>
      </c>
      <c r="G53" s="164">
        <f t="shared" si="0"/>
        <v>66965.08</v>
      </c>
      <c r="H53" s="165"/>
      <c r="J53" s="137"/>
    </row>
    <row r="54" spans="1:10" ht="12.75">
      <c r="A54" s="133" t="s">
        <v>102</v>
      </c>
      <c r="B54" s="134"/>
      <c r="C54" s="136" t="s">
        <v>132</v>
      </c>
      <c r="D54" s="103">
        <v>207039.6</v>
      </c>
      <c r="E54" s="103">
        <v>86266.5</v>
      </c>
      <c r="F54" s="131">
        <f t="shared" si="1"/>
        <v>86266.5</v>
      </c>
      <c r="G54" s="164">
        <f t="shared" si="0"/>
        <v>120773.1</v>
      </c>
      <c r="H54" s="165"/>
      <c r="J54" s="137"/>
    </row>
    <row r="55" spans="1:10" ht="12.75">
      <c r="A55" s="133" t="s">
        <v>100</v>
      </c>
      <c r="B55" s="134"/>
      <c r="C55" s="136" t="s">
        <v>121</v>
      </c>
      <c r="D55" s="103">
        <v>147172.44</v>
      </c>
      <c r="E55" s="103">
        <v>115045.86</v>
      </c>
      <c r="F55" s="131">
        <f t="shared" si="1"/>
        <v>115045.86</v>
      </c>
      <c r="G55" s="164">
        <f t="shared" si="0"/>
        <v>32126.58</v>
      </c>
      <c r="H55" s="165"/>
      <c r="J55" s="137"/>
    </row>
    <row r="56" spans="1:10" ht="12.75">
      <c r="A56" s="133" t="s">
        <v>101</v>
      </c>
      <c r="B56" s="134"/>
      <c r="C56" s="136" t="s">
        <v>175</v>
      </c>
      <c r="D56" s="103">
        <v>83052.06</v>
      </c>
      <c r="E56" s="103">
        <v>83052.06</v>
      </c>
      <c r="F56" s="131">
        <f t="shared" si="1"/>
        <v>83052.06</v>
      </c>
      <c r="G56" s="164">
        <f>D56-F56</f>
        <v>0</v>
      </c>
      <c r="H56" s="165"/>
      <c r="J56" s="137"/>
    </row>
    <row r="57" spans="1:10" ht="12.75">
      <c r="A57" s="133" t="s">
        <v>155</v>
      </c>
      <c r="B57" s="134"/>
      <c r="C57" s="136" t="s">
        <v>156</v>
      </c>
      <c r="D57" s="103">
        <v>1001423.36</v>
      </c>
      <c r="E57" s="103"/>
      <c r="F57" s="131">
        <f t="shared" si="1"/>
        <v>0</v>
      </c>
      <c r="G57" s="164">
        <f t="shared" si="0"/>
        <v>1001423.36</v>
      </c>
      <c r="H57" s="165"/>
      <c r="J57" s="137"/>
    </row>
    <row r="58" spans="1:10" ht="12.75">
      <c r="A58" s="133" t="s">
        <v>101</v>
      </c>
      <c r="B58" s="134"/>
      <c r="C58" s="136" t="s">
        <v>114</v>
      </c>
      <c r="D58" s="103">
        <v>32628.84</v>
      </c>
      <c r="E58" s="103">
        <v>13595.35</v>
      </c>
      <c r="F58" s="131">
        <f t="shared" si="1"/>
        <v>13595.35</v>
      </c>
      <c r="G58" s="164">
        <f t="shared" si="0"/>
        <v>19033.489999999998</v>
      </c>
      <c r="H58" s="165"/>
      <c r="J58" s="137"/>
    </row>
    <row r="59" spans="1:10" ht="12.75">
      <c r="A59" s="140" t="s">
        <v>139</v>
      </c>
      <c r="B59" s="134"/>
      <c r="C59" s="136" t="s">
        <v>176</v>
      </c>
      <c r="D59" s="103">
        <v>240.65</v>
      </c>
      <c r="E59" s="103"/>
      <c r="F59" s="131">
        <f t="shared" si="1"/>
        <v>0</v>
      </c>
      <c r="G59" s="164">
        <f>D59-F59</f>
        <v>240.65</v>
      </c>
      <c r="H59" s="165"/>
      <c r="J59" s="137"/>
    </row>
    <row r="60" spans="1:10" ht="12.75">
      <c r="A60" s="141" t="s">
        <v>97</v>
      </c>
      <c r="B60" s="134"/>
      <c r="C60" s="142" t="s">
        <v>117</v>
      </c>
      <c r="D60" s="143">
        <v>4187922.56</v>
      </c>
      <c r="E60" s="103">
        <v>2004748.11</v>
      </c>
      <c r="F60" s="143">
        <f aca="true" t="shared" si="2" ref="F60:F74">SUM(E60:E60)</f>
        <v>2004748.11</v>
      </c>
      <c r="G60" s="162">
        <f t="shared" si="0"/>
        <v>2183174.45</v>
      </c>
      <c r="H60" s="163"/>
      <c r="J60" s="132"/>
    </row>
    <row r="61" spans="1:10" ht="12.75">
      <c r="A61" s="141" t="s">
        <v>98</v>
      </c>
      <c r="B61" s="134"/>
      <c r="C61" s="142" t="s">
        <v>126</v>
      </c>
      <c r="D61" s="143">
        <v>1307032.61</v>
      </c>
      <c r="E61" s="103">
        <v>551371.01</v>
      </c>
      <c r="F61" s="143">
        <f t="shared" si="2"/>
        <v>551371.01</v>
      </c>
      <c r="G61" s="162">
        <f t="shared" si="0"/>
        <v>755661.6000000001</v>
      </c>
      <c r="H61" s="163"/>
      <c r="J61" s="132"/>
    </row>
    <row r="62" spans="1:10" ht="12.75">
      <c r="A62" s="141" t="s">
        <v>99</v>
      </c>
      <c r="B62" s="134"/>
      <c r="C62" s="144" t="s">
        <v>122</v>
      </c>
      <c r="D62" s="143">
        <v>35474.64</v>
      </c>
      <c r="E62" s="103">
        <v>19621.2</v>
      </c>
      <c r="F62" s="143">
        <f t="shared" si="2"/>
        <v>19621.2</v>
      </c>
      <c r="G62" s="162">
        <f t="shared" si="0"/>
        <v>15853.439999999999</v>
      </c>
      <c r="H62" s="163"/>
      <c r="J62" s="132"/>
    </row>
    <row r="63" spans="1:10" ht="12.75">
      <c r="A63" s="141" t="s">
        <v>100</v>
      </c>
      <c r="B63" s="134"/>
      <c r="C63" s="142" t="s">
        <v>123</v>
      </c>
      <c r="D63" s="143">
        <v>510499.45</v>
      </c>
      <c r="E63" s="103">
        <v>448713.76</v>
      </c>
      <c r="F63" s="143">
        <f t="shared" si="2"/>
        <v>448713.76</v>
      </c>
      <c r="G63" s="162">
        <f t="shared" si="0"/>
        <v>61785.69</v>
      </c>
      <c r="H63" s="163"/>
      <c r="J63" s="132"/>
    </row>
    <row r="64" spans="1:10" ht="12.75">
      <c r="A64" s="133" t="s">
        <v>101</v>
      </c>
      <c r="B64" s="134"/>
      <c r="C64" s="142" t="s">
        <v>177</v>
      </c>
      <c r="D64" s="143">
        <v>169503.31</v>
      </c>
      <c r="E64" s="103">
        <v>77668.06</v>
      </c>
      <c r="F64" s="143">
        <f t="shared" si="2"/>
        <v>77668.06</v>
      </c>
      <c r="G64" s="162">
        <f>D64-F64</f>
        <v>91835.25</v>
      </c>
      <c r="H64" s="163"/>
      <c r="J64" s="132"/>
    </row>
    <row r="65" spans="1:10" ht="12.75">
      <c r="A65" s="133" t="s">
        <v>102</v>
      </c>
      <c r="B65" s="134"/>
      <c r="C65" s="142" t="s">
        <v>178</v>
      </c>
      <c r="D65" s="143">
        <v>6000</v>
      </c>
      <c r="E65" s="103">
        <v>640</v>
      </c>
      <c r="F65" s="143">
        <f t="shared" si="2"/>
        <v>640</v>
      </c>
      <c r="G65" s="162">
        <f>D65-F65</f>
        <v>5360</v>
      </c>
      <c r="H65" s="163"/>
      <c r="J65" s="132"/>
    </row>
    <row r="66" spans="1:10" ht="21.75" customHeight="1">
      <c r="A66" s="138" t="s">
        <v>162</v>
      </c>
      <c r="B66" s="134"/>
      <c r="C66" s="142" t="s">
        <v>179</v>
      </c>
      <c r="D66" s="143">
        <v>40000</v>
      </c>
      <c r="E66" s="143">
        <v>19520</v>
      </c>
      <c r="F66" s="143">
        <f t="shared" si="2"/>
        <v>19520</v>
      </c>
      <c r="G66" s="162">
        <f t="shared" si="0"/>
        <v>20480</v>
      </c>
      <c r="H66" s="163"/>
      <c r="J66" s="132"/>
    </row>
    <row r="67" spans="1:10" ht="12.75">
      <c r="A67" s="138" t="s">
        <v>120</v>
      </c>
      <c r="B67" s="134"/>
      <c r="C67" s="142" t="s">
        <v>157</v>
      </c>
      <c r="D67" s="143">
        <v>300000</v>
      </c>
      <c r="E67" s="143"/>
      <c r="F67" s="143">
        <f t="shared" si="2"/>
        <v>0</v>
      </c>
      <c r="G67" s="162">
        <f t="shared" si="0"/>
        <v>300000</v>
      </c>
      <c r="H67" s="163"/>
      <c r="J67" s="132"/>
    </row>
    <row r="68" spans="1:10" ht="12.75">
      <c r="A68" s="141" t="s">
        <v>97</v>
      </c>
      <c r="B68" s="134"/>
      <c r="C68" s="142" t="s">
        <v>180</v>
      </c>
      <c r="D68" s="145">
        <v>782560.08</v>
      </c>
      <c r="E68" s="145"/>
      <c r="F68" s="143">
        <f t="shared" si="2"/>
        <v>0</v>
      </c>
      <c r="G68" s="162">
        <f aca="true" t="shared" si="3" ref="G68:G74">D68-F68</f>
        <v>782560.08</v>
      </c>
      <c r="H68" s="163"/>
      <c r="J68" s="132"/>
    </row>
    <row r="69" spans="1:10" ht="12.75">
      <c r="A69" s="141" t="s">
        <v>98</v>
      </c>
      <c r="B69" s="134"/>
      <c r="C69" s="142" t="s">
        <v>181</v>
      </c>
      <c r="D69" s="145">
        <v>236333.14</v>
      </c>
      <c r="E69" s="145"/>
      <c r="F69" s="143">
        <f t="shared" si="2"/>
        <v>0</v>
      </c>
      <c r="G69" s="162">
        <f t="shared" si="3"/>
        <v>236333.14</v>
      </c>
      <c r="H69" s="163"/>
      <c r="J69" s="132"/>
    </row>
    <row r="70" spans="1:10" ht="12.75">
      <c r="A70" s="141" t="s">
        <v>100</v>
      </c>
      <c r="B70" s="134"/>
      <c r="C70" s="142" t="s">
        <v>182</v>
      </c>
      <c r="D70" s="145">
        <v>1103976.28</v>
      </c>
      <c r="E70" s="145"/>
      <c r="F70" s="143">
        <f t="shared" si="2"/>
        <v>0</v>
      </c>
      <c r="G70" s="162">
        <f t="shared" si="3"/>
        <v>1103976.28</v>
      </c>
      <c r="H70" s="163"/>
      <c r="J70" s="132"/>
    </row>
    <row r="71" spans="1:10" ht="12.75">
      <c r="A71" s="133" t="s">
        <v>101</v>
      </c>
      <c r="B71" s="134"/>
      <c r="C71" s="142" t="s">
        <v>183</v>
      </c>
      <c r="D71" s="145">
        <v>65000</v>
      </c>
      <c r="E71" s="145"/>
      <c r="F71" s="143">
        <f t="shared" si="2"/>
        <v>0</v>
      </c>
      <c r="G71" s="162">
        <f t="shared" si="3"/>
        <v>65000</v>
      </c>
      <c r="H71" s="163"/>
      <c r="J71" s="132"/>
    </row>
    <row r="72" spans="1:10" ht="22.5">
      <c r="A72" s="138" t="s">
        <v>169</v>
      </c>
      <c r="B72" s="134"/>
      <c r="C72" s="142" t="s">
        <v>184</v>
      </c>
      <c r="D72" s="145">
        <v>48779</v>
      </c>
      <c r="E72" s="145"/>
      <c r="F72" s="143">
        <f t="shared" si="2"/>
        <v>0</v>
      </c>
      <c r="G72" s="162">
        <f t="shared" si="3"/>
        <v>48779</v>
      </c>
      <c r="H72" s="163"/>
      <c r="J72" s="132"/>
    </row>
    <row r="73" spans="1:10" ht="12.75">
      <c r="A73" s="138" t="s">
        <v>120</v>
      </c>
      <c r="B73" s="134"/>
      <c r="C73" s="142" t="s">
        <v>185</v>
      </c>
      <c r="D73" s="145">
        <v>100000</v>
      </c>
      <c r="E73" s="145"/>
      <c r="F73" s="143">
        <f t="shared" si="2"/>
        <v>0</v>
      </c>
      <c r="G73" s="162">
        <f t="shared" si="3"/>
        <v>100000</v>
      </c>
      <c r="H73" s="163"/>
      <c r="J73" s="132"/>
    </row>
    <row r="74" spans="1:10" ht="22.5">
      <c r="A74" s="138" t="s">
        <v>169</v>
      </c>
      <c r="B74" s="134"/>
      <c r="C74" s="142" t="s">
        <v>186</v>
      </c>
      <c r="D74" s="145">
        <v>25000</v>
      </c>
      <c r="E74" s="145"/>
      <c r="F74" s="143">
        <f t="shared" si="2"/>
        <v>0</v>
      </c>
      <c r="G74" s="162">
        <f t="shared" si="3"/>
        <v>25000</v>
      </c>
      <c r="H74" s="163"/>
      <c r="J74" s="132"/>
    </row>
    <row r="75" spans="1:8" ht="12.75">
      <c r="A75" s="133" t="s">
        <v>158</v>
      </c>
      <c r="B75" s="134"/>
      <c r="C75" s="146" t="s">
        <v>159</v>
      </c>
      <c r="D75" s="104">
        <v>60000</v>
      </c>
      <c r="E75" s="104">
        <v>30000</v>
      </c>
      <c r="F75" s="147">
        <f>E75</f>
        <v>30000</v>
      </c>
      <c r="G75" s="162">
        <f t="shared" si="0"/>
        <v>30000</v>
      </c>
      <c r="H75" s="163"/>
    </row>
    <row r="76" spans="1:8" ht="12.75">
      <c r="A76" s="133" t="s">
        <v>103</v>
      </c>
      <c r="B76" s="134"/>
      <c r="C76" s="146" t="s">
        <v>115</v>
      </c>
      <c r="D76" s="104">
        <v>50000</v>
      </c>
      <c r="E76" s="104"/>
      <c r="F76" s="147">
        <f>E76</f>
        <v>0</v>
      </c>
      <c r="G76" s="162">
        <f t="shared" si="0"/>
        <v>50000</v>
      </c>
      <c r="H76" s="163"/>
    </row>
    <row r="77" spans="1:8" ht="12.75">
      <c r="A77" s="133" t="s">
        <v>120</v>
      </c>
      <c r="B77" s="134"/>
      <c r="C77" s="146" t="s">
        <v>160</v>
      </c>
      <c r="D77" s="104">
        <v>100000</v>
      </c>
      <c r="E77" s="104">
        <v>100000</v>
      </c>
      <c r="F77" s="147">
        <f>E77</f>
        <v>100000</v>
      </c>
      <c r="G77" s="162">
        <f t="shared" si="0"/>
        <v>0</v>
      </c>
      <c r="H77" s="163"/>
    </row>
    <row r="78" spans="1:8" ht="22.5">
      <c r="A78" s="148" t="s">
        <v>104</v>
      </c>
      <c r="B78" s="134"/>
      <c r="C78" s="146" t="s">
        <v>116</v>
      </c>
      <c r="D78" s="104">
        <v>5809666.17</v>
      </c>
      <c r="E78" s="104">
        <v>2790408</v>
      </c>
      <c r="F78" s="147">
        <f>E78</f>
        <v>2790408</v>
      </c>
      <c r="G78" s="162">
        <f t="shared" si="0"/>
        <v>3019258.17</v>
      </c>
      <c r="H78" s="163"/>
    </row>
    <row r="79" spans="1:8" ht="23.25" thickBot="1">
      <c r="A79" s="149" t="s">
        <v>70</v>
      </c>
      <c r="B79" s="150">
        <v>450</v>
      </c>
      <c r="C79" s="151" t="s">
        <v>71</v>
      </c>
      <c r="D79" s="152" t="s">
        <v>71</v>
      </c>
      <c r="E79" s="153">
        <f>D13-E13</f>
        <v>20769030.449999996</v>
      </c>
      <c r="F79" s="154">
        <f>SUM(E79:E79)</f>
        <v>20769030.449999996</v>
      </c>
      <c r="G79" s="174" t="s">
        <v>63</v>
      </c>
      <c r="H79" s="175"/>
    </row>
    <row r="80" ht="12.75">
      <c r="A80" s="155"/>
    </row>
  </sheetData>
  <sheetProtection/>
  <mergeCells count="69">
    <mergeCell ref="G57:H57"/>
    <mergeCell ref="G66:H66"/>
    <mergeCell ref="G79:H79"/>
    <mergeCell ref="G63:H63"/>
    <mergeCell ref="G67:H67"/>
    <mergeCell ref="G61:H61"/>
    <mergeCell ref="G62:H62"/>
    <mergeCell ref="G13:H13"/>
    <mergeCell ref="G14:H14"/>
    <mergeCell ref="G4:H9"/>
    <mergeCell ref="G12:H12"/>
    <mergeCell ref="G20:H20"/>
    <mergeCell ref="G39:H39"/>
    <mergeCell ref="G19:H19"/>
    <mergeCell ref="G77:H77"/>
    <mergeCell ref="G78:H78"/>
    <mergeCell ref="G75:H75"/>
    <mergeCell ref="G58:H58"/>
    <mergeCell ref="G76:H76"/>
    <mergeCell ref="G60:H60"/>
    <mergeCell ref="G55:H55"/>
    <mergeCell ref="G42:H42"/>
    <mergeCell ref="G43:H43"/>
    <mergeCell ref="G37:H37"/>
    <mergeCell ref="G38:H38"/>
    <mergeCell ref="G41:H41"/>
    <mergeCell ref="G44:H44"/>
    <mergeCell ref="G45:H45"/>
    <mergeCell ref="G49:H49"/>
    <mergeCell ref="G50:H50"/>
    <mergeCell ref="G35:H35"/>
    <mergeCell ref="G15:H15"/>
    <mergeCell ref="G16:H16"/>
    <mergeCell ref="G17:H17"/>
    <mergeCell ref="G18:H18"/>
    <mergeCell ref="G52:H52"/>
    <mergeCell ref="G27:H27"/>
    <mergeCell ref="G28:H28"/>
    <mergeCell ref="G51:H51"/>
    <mergeCell ref="G33:H33"/>
    <mergeCell ref="G34:H34"/>
    <mergeCell ref="G22:H22"/>
    <mergeCell ref="G23:H23"/>
    <mergeCell ref="G30:H30"/>
    <mergeCell ref="G21:H21"/>
    <mergeCell ref="G24:H24"/>
    <mergeCell ref="G25:H25"/>
    <mergeCell ref="G26:H26"/>
    <mergeCell ref="G29:H29"/>
    <mergeCell ref="G31:H31"/>
    <mergeCell ref="G32:H32"/>
    <mergeCell ref="G36:H36"/>
    <mergeCell ref="G40:H40"/>
    <mergeCell ref="G46:H46"/>
    <mergeCell ref="G56:H56"/>
    <mergeCell ref="G59:H59"/>
    <mergeCell ref="G64:H64"/>
    <mergeCell ref="G47:H47"/>
    <mergeCell ref="G48:H48"/>
    <mergeCell ref="G53:H53"/>
    <mergeCell ref="G54:H54"/>
    <mergeCell ref="G73:H73"/>
    <mergeCell ref="G74:H74"/>
    <mergeCell ref="G65:H65"/>
    <mergeCell ref="G68:H68"/>
    <mergeCell ref="G69:H69"/>
    <mergeCell ref="G70:H70"/>
    <mergeCell ref="G71:H71"/>
    <mergeCell ref="G72:H72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zoomScalePageLayoutView="0" workbookViewId="0" topLeftCell="A23">
      <selection activeCell="B53" sqref="B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3" t="s">
        <v>40</v>
      </c>
      <c r="C12" s="55" t="s">
        <v>63</v>
      </c>
      <c r="D12" s="80">
        <f>D14+D20+D24</f>
        <v>0</v>
      </c>
      <c r="E12" s="80">
        <f>E14+E20+E27</f>
        <v>20769030.449999996</v>
      </c>
      <c r="F12" s="81">
        <f>F14+F20+F24+F27</f>
        <v>0</v>
      </c>
      <c r="G12" s="81">
        <f>G14+G20+G24+G27</f>
        <v>0</v>
      </c>
      <c r="H12" s="81">
        <f>SUM(E12:G12)</f>
        <v>20769030.449999996</v>
      </c>
      <c r="I12" s="82">
        <f>IF(D12=0,0,D12-H12)</f>
        <v>0</v>
      </c>
    </row>
    <row r="13" spans="1:9" ht="18.75" customHeight="1">
      <c r="A13" s="56" t="s">
        <v>45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48</v>
      </c>
      <c r="B14" s="60" t="s">
        <v>46</v>
      </c>
      <c r="C14" s="2" t="s">
        <v>63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44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47</v>
      </c>
      <c r="B20" s="54" t="s">
        <v>49</v>
      </c>
      <c r="C20" s="2" t="s">
        <v>63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44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62</v>
      </c>
      <c r="B24" s="54" t="s">
        <v>43</v>
      </c>
      <c r="C24" s="2"/>
      <c r="D24" s="80">
        <f>SUM(D25,D26)</f>
        <v>0</v>
      </c>
      <c r="E24" s="80" t="s">
        <v>63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65</v>
      </c>
      <c r="B25" s="54" t="s">
        <v>53</v>
      </c>
      <c r="C25" s="2"/>
      <c r="D25" s="80"/>
      <c r="E25" s="80" t="s">
        <v>63</v>
      </c>
      <c r="F25" s="81"/>
      <c r="G25" s="80"/>
      <c r="H25" s="81">
        <f t="shared" si="1"/>
        <v>0</v>
      </c>
      <c r="I25" s="86" t="s">
        <v>63</v>
      </c>
    </row>
    <row r="26" spans="1:9" ht="21.75" customHeight="1">
      <c r="A26" s="11" t="s">
        <v>66</v>
      </c>
      <c r="B26" s="54" t="s">
        <v>54</v>
      </c>
      <c r="C26" s="2"/>
      <c r="D26" s="80"/>
      <c r="E26" s="80" t="s">
        <v>63</v>
      </c>
      <c r="F26" s="81"/>
      <c r="G26" s="80"/>
      <c r="H26" s="81">
        <f t="shared" si="1"/>
        <v>0</v>
      </c>
      <c r="I26" s="86" t="s">
        <v>63</v>
      </c>
    </row>
    <row r="27" spans="1:9" ht="20.25" customHeight="1">
      <c r="A27" s="11" t="s">
        <v>80</v>
      </c>
      <c r="B27" s="57" t="s">
        <v>55</v>
      </c>
      <c r="C27" s="2" t="s">
        <v>63</v>
      </c>
      <c r="D27" s="83" t="s">
        <v>63</v>
      </c>
      <c r="E27" s="83">
        <f>SUM(E28,E42)</f>
        <v>20769030.449999996</v>
      </c>
      <c r="F27" s="84">
        <f>SUM(F28,F42)</f>
        <v>0</v>
      </c>
      <c r="G27" s="83">
        <f>SUM(G28,G42)</f>
        <v>0</v>
      </c>
      <c r="H27" s="84">
        <f t="shared" si="1"/>
        <v>20769030.449999996</v>
      </c>
      <c r="I27" s="85" t="s">
        <v>63</v>
      </c>
    </row>
    <row r="28" spans="1:9" ht="33.75">
      <c r="A28" s="11" t="s">
        <v>81</v>
      </c>
      <c r="B28" s="54" t="s">
        <v>56</v>
      </c>
      <c r="C28" s="63" t="s">
        <v>63</v>
      </c>
      <c r="D28" s="88" t="s">
        <v>63</v>
      </c>
      <c r="E28" s="89">
        <f>Лист2!E79</f>
        <v>20769030.449999996</v>
      </c>
      <c r="F28" s="88">
        <f>SUM(F30:F31)</f>
        <v>0</v>
      </c>
      <c r="G28" s="88" t="s">
        <v>71</v>
      </c>
      <c r="H28" s="88">
        <f t="shared" si="1"/>
        <v>20769030.449999996</v>
      </c>
      <c r="I28" s="87" t="s">
        <v>71</v>
      </c>
    </row>
    <row r="29" spans="1:9" ht="14.25" customHeight="1">
      <c r="A29" s="56" t="s">
        <v>44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87</v>
      </c>
      <c r="B30" s="60" t="s">
        <v>57</v>
      </c>
      <c r="C30" s="40" t="s">
        <v>63</v>
      </c>
      <c r="D30" s="80" t="s">
        <v>63</v>
      </c>
      <c r="E30" s="80">
        <f>E28</f>
        <v>20769030.449999996</v>
      </c>
      <c r="F30" s="81" t="s">
        <v>63</v>
      </c>
      <c r="G30" s="80" t="s">
        <v>63</v>
      </c>
      <c r="H30" s="81">
        <f t="shared" si="1"/>
        <v>20769030.449999996</v>
      </c>
      <c r="I30" s="86" t="s">
        <v>63</v>
      </c>
    </row>
    <row r="31" spans="1:9" ht="30.75" customHeight="1" thickBot="1">
      <c r="A31" s="71" t="s">
        <v>88</v>
      </c>
      <c r="B31" s="57" t="s">
        <v>58</v>
      </c>
      <c r="C31" s="43" t="s">
        <v>63</v>
      </c>
      <c r="D31" s="83" t="s">
        <v>63</v>
      </c>
      <c r="E31" s="90"/>
      <c r="F31" s="91"/>
      <c r="G31" s="83" t="s">
        <v>63</v>
      </c>
      <c r="H31" s="91">
        <f t="shared" si="1"/>
        <v>0</v>
      </c>
      <c r="I31" s="92" t="s">
        <v>63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7" t="s">
        <v>59</v>
      </c>
      <c r="C42" s="63" t="s">
        <v>63</v>
      </c>
      <c r="D42" s="80" t="s">
        <v>63</v>
      </c>
      <c r="E42" s="89" t="s">
        <v>63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63</v>
      </c>
    </row>
    <row r="43" spans="1:9" ht="15" customHeight="1">
      <c r="A43" s="56" t="s">
        <v>45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85</v>
      </c>
      <c r="B44" s="60" t="s">
        <v>60</v>
      </c>
      <c r="C44" s="58" t="s">
        <v>63</v>
      </c>
      <c r="D44" s="81" t="s">
        <v>63</v>
      </c>
      <c r="E44" s="83" t="s">
        <v>63</v>
      </c>
      <c r="F44" s="84"/>
      <c r="G44" s="81"/>
      <c r="H44" s="84">
        <f>SUM(H46:H47)</f>
        <v>0</v>
      </c>
      <c r="I44" s="85" t="s">
        <v>63</v>
      </c>
    </row>
    <row r="45" spans="1:9" ht="23.25" thickBot="1">
      <c r="A45" s="11" t="s">
        <v>86</v>
      </c>
      <c r="B45" s="61" t="s">
        <v>61</v>
      </c>
      <c r="C45" s="49" t="s">
        <v>63</v>
      </c>
      <c r="D45" s="94" t="s">
        <v>63</v>
      </c>
      <c r="E45" s="95" t="s">
        <v>63</v>
      </c>
      <c r="F45" s="94"/>
      <c r="G45" s="94"/>
      <c r="H45" s="94">
        <f>SUM(H47:H48)</f>
        <v>0</v>
      </c>
      <c r="I45" s="96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127</v>
      </c>
      <c r="B47" s="47"/>
      <c r="C47" s="101" t="s">
        <v>96</v>
      </c>
      <c r="D47" s="51"/>
      <c r="E47" s="51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187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2019-10-09T12:15:27Z</dcterms:modified>
  <cp:category/>
  <cp:version/>
  <cp:contentType/>
  <cp:contentStatus/>
</cp:coreProperties>
</file>