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администрац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<sst xmlns="http://schemas.openxmlformats.org/spreadsheetml/2006/main" count="297" uniqueCount="155">
  <si>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</si>
  <si>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</si>
  <si>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</si>
  <si>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</si>
  <si>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</si>
  <si>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</si>
  <si>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</si>
  <si>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</si>
  <si>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</si>
  <si>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</si>
  <si>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</si>
  <si>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</si>
  <si>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</si>
  <si>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</si>
  <si>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</si>
  <si>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</si>
  <si>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</si>
  <si>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</si>
  <si>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</si>
  <si>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</si>
  <si>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</si>
  <si>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</si>
  <si>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</si>
  <si>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</si>
  <si>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</si>
  <si>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</si>
  <si>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</si>
  <si>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</si>
  <si>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</si>
  <si>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</si>
  <si>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</si>
  <si>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</si>
  <si>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</si>
  <si>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</si>
  <si>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</si>
  <si>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</si>
  <si>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</si>
  <si>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</si>
  <si>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</si>
  <si>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</si>
  <si>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</si>
  <si>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</si>
  <si>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</si>
  <si>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</si>
  <si>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</si>
  <si>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</si>
  <si>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</si>
  <si>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</si>
  <si>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</si>
  <si>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</si>
  <si>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</si>
  <si>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</si>
  <si>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</si>
  <si>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</si>
  <si>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</si>
  <si>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</si>
  <si>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</si>
  <si>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</si>
  <si>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</si>
  <si>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</si>
  <si>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</si>
  <si>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</si>
  <si>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</si>
  <si>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</si>
  <si>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</si>
  <si>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</si>
  <si>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</si>
  <si>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</si>
  <si>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</si>
  <si>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</si>
  <si>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</si>
  <si>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</si>
  <si>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</si>
  <si>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</si>
  <si>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</si>
  <si>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</si>
  <si>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</si>
  <si>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</si>
  <si>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</si>
  <si>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</si>
  <si>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</si>
  <si>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</si>
  <si>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</si>
  <si>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</si>
  <si>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</si>
  <si>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</si>
  <si>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</si>
  <si>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</si>
  <si>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</si>
  <si>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</si>
  <si>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</si>
  <si>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</si>
  <si>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</si>
  <si>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</si>
  <si>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</si>
  <si>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</si>
  <si>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</si>
  <si>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</si>
  <si>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</si>
  <si>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</si>
  <si>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</si>
  <si>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</si>
  <si>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</si>
  <si>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Российской Федерации</t>
  </si>
  <si>
    <t xml:space="preserve"> </t>
  </si>
  <si>
    <t>650 0102 4120002030 121 211</t>
  </si>
  <si>
    <t>650 0104 4120002040 121 211</t>
  </si>
  <si>
    <t>650 0203 4120051180 121 211</t>
  </si>
  <si>
    <t>650 0203 4120051180 129 213</t>
  </si>
  <si>
    <t>650 0304 4120059300 121 211</t>
  </si>
  <si>
    <t>650 0304 4120059300 129 213</t>
  </si>
  <si>
    <t>650 0503 4120089010 244 225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</si>
  <si>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</si>
  <si>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</si>
  <si>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</si>
  <si>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650 0503 4120020811 244 223</t>
  </si>
  <si>
    <t>650 0102 4120002030 129 213</t>
  </si>
  <si>
    <t>650 0104 4120002040 129 213</t>
  </si>
  <si>
    <t>Глава сельского поселения  ____________</t>
  </si>
  <si>
    <t>650 0409 4120020641 244 225</t>
  </si>
  <si>
    <t xml:space="preserve"> Неисполненные  назначения</t>
  </si>
  <si>
    <t>Иные выплаты текущего характера физическим лицам</t>
  </si>
  <si>
    <t>650 0111 4120000690 870 296</t>
  </si>
  <si>
    <t>Страхование</t>
  </si>
  <si>
    <t>Пенсии, пособия, выплачиваемые работодателями, нанимателями бывшим работникам</t>
  </si>
  <si>
    <t>650 1001 4120071601 312 264</t>
  </si>
  <si>
    <t>Увеличение стоимости прочих оборотных запасов (материалов)</t>
  </si>
  <si>
    <t>650 0503 4120020811 244 225</t>
  </si>
  <si>
    <t>на  1 июля 2020 г.</t>
  </si>
  <si>
    <t>01.07.2020</t>
  </si>
  <si>
    <t>650 0203 4120051180 244 226</t>
  </si>
  <si>
    <t>650 0203 4120051180 244 346</t>
  </si>
  <si>
    <t>650 0309 3500089134 244 226</t>
  </si>
  <si>
    <t>650 0314 3300082300 244 226</t>
  </si>
  <si>
    <t>650 0314 3300082300 244 227</t>
  </si>
  <si>
    <t>650 0314 3300089131 244 310</t>
  </si>
  <si>
    <t>650 0314 33000S2300 244 226</t>
  </si>
  <si>
    <t>650 0314 33000S2300 244 227</t>
  </si>
  <si>
    <t>650 0401 4120085060 111 211</t>
  </si>
  <si>
    <t>650 0401 4120085060 119 213</t>
  </si>
  <si>
    <t>650 0405 4120084200 244 226</t>
  </si>
  <si>
    <t>650 0410 4120002400 244 221</t>
  </si>
  <si>
    <t>650 0410 4120002400 244 226</t>
  </si>
  <si>
    <t>650 0503 3400082420 244 226</t>
  </si>
  <si>
    <t>650 0503 34000S2420 244 226</t>
  </si>
  <si>
    <t>650 0503 3600089157 244 226</t>
  </si>
  <si>
    <t>650 0503 4120020829 244 226</t>
  </si>
  <si>
    <t>650 0605 4120084290 121 211</t>
  </si>
  <si>
    <t>650 0605 4120084290 129 213</t>
  </si>
  <si>
    <t>650 1102 4120020639 244 225</t>
  </si>
  <si>
    <t>650 1102 4120020639 244 310</t>
  </si>
  <si>
    <t>650 1102 4120089120 244 223</t>
  </si>
  <si>
    <t>650 1403 4120089020 540 251</t>
  </si>
  <si>
    <t>Исполнено</t>
  </si>
  <si>
    <t>"01 "  июля 2020 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</si>
</sst>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  <numFmt numFmtId="191" formatCode="&quot;&quot;#000"/>
    <numFmt numFmtId="192" formatCode="&quot;&quot;###,##0.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b/>
      <u val="single"/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1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7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8" xfId="0" applyNumberFormat="1" applyFont="1" applyBorder="1" applyAlignment="1">
      <alignment horizontal="right" shrinkToFit="1"/>
    </xf>
    <xf numFmtId="188" fontId="4" fillId="0" borderId="39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0" xfId="0" applyFont="1" applyBorder="1" applyAlignment="1">
      <alignment horizontal="center" wrapText="1"/>
    </xf>
    <xf numFmtId="188" fontId="4" fillId="0" borderId="41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36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5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49" fontId="4" fillId="0" borderId="32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49" fontId="4" fillId="0" borderId="41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49" xfId="0" applyNumberFormat="1" applyFont="1" applyBorder="1" applyAlignment="1">
      <alignment horizontal="right" shrinkToFit="1"/>
    </xf>
    <xf numFmtId="0" fontId="4" fillId="0" borderId="50" xfId="0" applyFont="1" applyBorder="1" applyAlignment="1">
      <alignment horizontal="left"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88" fontId="4" fillId="0" borderId="28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10" fillId="0" borderId="51" xfId="0" applyFont="1" applyBorder="1" applyAlignment="1">
      <alignment horizontal="left" vertical="top" wrapText="1"/>
    </xf>
    <xf numFmtId="191" fontId="10" fillId="0" borderId="52" xfId="0" applyNumberFormat="1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192" fontId="10" fillId="0" borderId="51" xfId="0" applyNumberFormat="1" applyFont="1" applyBorder="1" applyAlignment="1">
      <alignment horizontal="right" wrapText="1"/>
    </xf>
    <xf numFmtId="192" fontId="10" fillId="0" borderId="51" xfId="0" applyNumberFormat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9" fontId="4" fillId="0" borderId="5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8" fontId="4" fillId="0" borderId="22" xfId="0" applyNumberFormat="1" applyFont="1" applyFill="1" applyBorder="1" applyAlignment="1">
      <alignment horizontal="center" shrinkToFit="1"/>
    </xf>
    <xf numFmtId="188" fontId="4" fillId="0" borderId="50" xfId="0" applyNumberFormat="1" applyFont="1" applyFill="1" applyBorder="1" applyAlignment="1">
      <alignment horizontal="center" shrinkToFit="1"/>
    </xf>
    <xf numFmtId="188" fontId="4" fillId="0" borderId="18" xfId="0" applyNumberFormat="1" applyFont="1" applyBorder="1" applyAlignment="1">
      <alignment horizontal="center" shrinkToFit="1"/>
    </xf>
    <xf numFmtId="188" fontId="4" fillId="0" borderId="54" xfId="0" applyNumberFormat="1" applyFont="1" applyBorder="1" applyAlignment="1">
      <alignment horizontal="center" shrinkToFit="1"/>
    </xf>
    <xf numFmtId="0" fontId="4" fillId="0" borderId="22" xfId="0" applyNumberFormat="1" applyFont="1" applyFill="1" applyBorder="1" applyAlignment="1">
      <alignment horizontal="center" shrinkToFi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8" fontId="4" fillId="0" borderId="55" xfId="0" applyNumberFormat="1" applyFont="1" applyBorder="1" applyAlignment="1">
      <alignment horizontal="center" shrinkToFit="1"/>
    </xf>
    <xf numFmtId="188" fontId="4" fillId="0" borderId="56" xfId="0" applyNumberFormat="1" applyFont="1" applyBorder="1" applyAlignment="1">
      <alignment horizontal="center" shrinkToFit="1"/>
    </xf>
    <xf numFmtId="188" fontId="4" fillId="0" borderId="22" xfId="0" applyNumberFormat="1" applyFont="1" applyBorder="1" applyAlignment="1">
      <alignment horizontal="center" shrinkToFit="1"/>
    </xf>
    <xf numFmtId="188" fontId="4" fillId="0" borderId="50" xfId="0" applyNumberFormat="1" applyFont="1" applyBorder="1" applyAlignment="1">
      <alignment horizontal="center" shrinkToFit="1"/>
    </xf>
    <xf numFmtId="49" fontId="4" fillId="0" borderId="1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C37" sqref="C37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3" t="s">
        <v>113</v>
      </c>
      <c r="B1" s="124"/>
      <c r="C1" s="124"/>
      <c r="D1" s="124"/>
      <c r="E1" s="124"/>
      <c r="F1" s="124"/>
      <c r="G1" s="124"/>
      <c r="H1" s="124"/>
      <c r="I1" s="12"/>
    </row>
    <row r="2" spans="1:10" ht="16.5" customHeight="1">
      <c r="A2" s="124"/>
      <c r="B2" s="124"/>
      <c r="C2" s="124"/>
      <c r="D2" s="124"/>
      <c r="E2" s="124"/>
      <c r="F2" s="124"/>
      <c r="G2" s="124"/>
      <c r="H2" s="124"/>
      <c r="J2" t="s">
        <v>104</v>
      </c>
    </row>
    <row r="3" spans="1:9" ht="16.5" customHeight="1" thickBot="1">
      <c r="A3" s="124"/>
      <c r="B3" s="124"/>
      <c r="C3" s="124"/>
      <c r="D3" s="124"/>
      <c r="E3" s="124"/>
      <c r="F3" s="124"/>
      <c r="G3" s="124"/>
      <c r="H3" s="124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8" t="s">
        <v>128</v>
      </c>
      <c r="E5" s="16"/>
      <c r="F5" s="16"/>
      <c r="G5" s="16"/>
      <c r="H5" s="15" t="s">
        <v>31</v>
      </c>
      <c r="I5" s="23" t="s">
        <v>129</v>
      </c>
    </row>
    <row r="6" spans="1:9" ht="39.75" customHeight="1">
      <c r="A6" s="121" t="s">
        <v>112</v>
      </c>
      <c r="B6" s="122"/>
      <c r="C6" s="122"/>
      <c r="D6" s="122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25" t="s">
        <v>93</v>
      </c>
      <c r="C7" s="125"/>
      <c r="D7" s="125"/>
      <c r="E7" s="125"/>
      <c r="F7" s="125"/>
      <c r="G7" s="125"/>
      <c r="H7" s="79" t="s">
        <v>72</v>
      </c>
      <c r="I7" s="23" t="s">
        <v>90</v>
      </c>
    </row>
    <row r="8" spans="1:9" ht="13.5" customHeight="1">
      <c r="A8" s="15" t="s">
        <v>84</v>
      </c>
      <c r="B8" s="126" t="s">
        <v>94</v>
      </c>
      <c r="C8" s="126"/>
      <c r="D8" s="126"/>
      <c r="E8" s="126"/>
      <c r="F8" s="126"/>
      <c r="G8" s="126"/>
      <c r="H8" s="79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5"/>
      <c r="C11" s="45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4"/>
      <c r="B12" s="44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1" t="s">
        <v>9</v>
      </c>
      <c r="G13" s="33"/>
      <c r="H13" s="42"/>
      <c r="I13" s="37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7" t="s">
        <v>10</v>
      </c>
      <c r="F14" s="43" t="s">
        <v>10</v>
      </c>
      <c r="G14" s="37" t="s">
        <v>13</v>
      </c>
      <c r="H14" s="36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8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8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8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8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8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39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6" t="s">
        <v>23</v>
      </c>
      <c r="B21" s="56" t="s">
        <v>38</v>
      </c>
      <c r="C21" s="102" t="s">
        <v>63</v>
      </c>
      <c r="D21" s="75">
        <v>0</v>
      </c>
      <c r="E21" s="75">
        <v>0</v>
      </c>
      <c r="F21" s="76">
        <f>SUMIF($C22:$C22,"&lt;&gt;*000",F22:F22)</f>
        <v>0</v>
      </c>
      <c r="G21" s="76">
        <f>SUMIF($C22:$C22,"&lt;&gt;*000",G22:G22)</f>
        <v>0</v>
      </c>
      <c r="H21" s="76">
        <v>0</v>
      </c>
      <c r="I21" s="109">
        <v>0</v>
      </c>
    </row>
    <row r="22" spans="1:9" ht="14.25" customHeight="1">
      <c r="A22" s="107" t="s">
        <v>8</v>
      </c>
      <c r="B22" s="105"/>
      <c r="C22" s="74"/>
      <c r="D22" s="75"/>
      <c r="E22" s="75"/>
      <c r="F22" s="76"/>
      <c r="G22" s="76"/>
      <c r="H22" s="76">
        <f>SUM(E22:G22)</f>
        <v>0</v>
      </c>
      <c r="I22" s="77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5"/>
  <sheetViews>
    <sheetView showGridLines="0" zoomScalePageLayoutView="0" workbookViewId="0" topLeftCell="A30">
      <selection activeCell="G15" sqref="G15:H51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1.375" style="0" customWidth="1"/>
    <col min="8" max="8" width="2.00390625" style="0" customWidth="1"/>
    <col min="10" max="10" width="12.25390625" style="0" bestFit="1" customWidth="1"/>
  </cols>
  <sheetData>
    <row r="2" spans="2:8" ht="15">
      <c r="B2" s="45"/>
      <c r="C2" s="15"/>
      <c r="D2" s="45" t="s">
        <v>51</v>
      </c>
      <c r="E2" s="14"/>
      <c r="F2" s="14"/>
      <c r="G2" s="14" t="s">
        <v>52</v>
      </c>
      <c r="H2" s="27"/>
    </row>
    <row r="3" spans="1:8" ht="12.75">
      <c r="A3" s="44"/>
      <c r="B3" s="44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127" t="s">
        <v>153</v>
      </c>
      <c r="F4" s="128"/>
      <c r="G4" s="136" t="s">
        <v>120</v>
      </c>
      <c r="H4" s="137"/>
    </row>
    <row r="5" spans="1:8" ht="12.75">
      <c r="A5" s="10"/>
      <c r="B5" s="10" t="s">
        <v>25</v>
      </c>
      <c r="C5" s="30" t="s">
        <v>78</v>
      </c>
      <c r="D5" s="8" t="s">
        <v>68</v>
      </c>
      <c r="E5" s="129"/>
      <c r="F5" s="130"/>
      <c r="G5" s="138"/>
      <c r="H5" s="139"/>
    </row>
    <row r="6" spans="1:8" ht="12.75">
      <c r="A6" s="9"/>
      <c r="B6" s="10" t="s">
        <v>26</v>
      </c>
      <c r="C6" s="30" t="s">
        <v>74</v>
      </c>
      <c r="D6" s="8" t="s">
        <v>69</v>
      </c>
      <c r="E6" s="37" t="s">
        <v>10</v>
      </c>
      <c r="F6" s="36"/>
      <c r="G6" s="138"/>
      <c r="H6" s="139"/>
    </row>
    <row r="7" spans="1:8" ht="12.75">
      <c r="A7" s="10" t="s">
        <v>7</v>
      </c>
      <c r="B7" s="10" t="s">
        <v>27</v>
      </c>
      <c r="C7" s="10" t="s">
        <v>75</v>
      </c>
      <c r="D7" s="8" t="s">
        <v>5</v>
      </c>
      <c r="E7" s="38" t="s">
        <v>76</v>
      </c>
      <c r="F7" s="8" t="s">
        <v>15</v>
      </c>
      <c r="G7" s="138"/>
      <c r="H7" s="139"/>
    </row>
    <row r="8" spans="1:8" ht="12.75">
      <c r="A8" s="9"/>
      <c r="B8" s="10"/>
      <c r="C8" s="10"/>
      <c r="D8" s="8"/>
      <c r="E8" s="38" t="s">
        <v>77</v>
      </c>
      <c r="F8" s="8"/>
      <c r="G8" s="138"/>
      <c r="H8" s="139"/>
    </row>
    <row r="9" spans="1:8" ht="12.75">
      <c r="A9" s="9"/>
      <c r="B9" s="10"/>
      <c r="C9" s="10"/>
      <c r="D9" s="8"/>
      <c r="E9" s="38"/>
      <c r="F9" s="8"/>
      <c r="G9" s="138"/>
      <c r="H9" s="139"/>
    </row>
    <row r="10" spans="1:8" ht="12.75" hidden="1">
      <c r="A10" s="9"/>
      <c r="B10" s="10"/>
      <c r="C10" s="10"/>
      <c r="D10" s="8"/>
      <c r="E10" s="38"/>
      <c r="F10" s="8"/>
      <c r="G10" s="20"/>
      <c r="H10" s="8"/>
    </row>
    <row r="11" spans="1:8" ht="12.75" hidden="1">
      <c r="A11" s="9"/>
      <c r="B11" s="10"/>
      <c r="C11" s="10"/>
      <c r="D11" s="8"/>
      <c r="E11" s="38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39" t="s">
        <v>16</v>
      </c>
      <c r="F12" s="7" t="s">
        <v>19</v>
      </c>
      <c r="G12" s="144" t="s">
        <v>20</v>
      </c>
      <c r="H12" s="145"/>
    </row>
    <row r="13" spans="1:10" ht="15" customHeight="1">
      <c r="A13" s="50" t="s">
        <v>24</v>
      </c>
      <c r="B13" s="54" t="s">
        <v>39</v>
      </c>
      <c r="C13" s="73"/>
      <c r="D13" s="75">
        <f>SUM(D15:D51)</f>
        <v>25689796.529999997</v>
      </c>
      <c r="E13" s="75">
        <f>SUM(E15:E51)</f>
        <v>11950749.87</v>
      </c>
      <c r="F13" s="76">
        <f>SUM(E13:E13)</f>
        <v>11950749.87</v>
      </c>
      <c r="G13" s="140">
        <f>D13-F13</f>
        <v>13739046.659999998</v>
      </c>
      <c r="H13" s="141"/>
      <c r="J13" s="111"/>
    </row>
    <row r="14" spans="1:10" ht="15" customHeight="1">
      <c r="A14" s="74" t="s">
        <v>8</v>
      </c>
      <c r="B14" s="55"/>
      <c r="C14" s="74"/>
      <c r="D14" s="75"/>
      <c r="E14" s="75"/>
      <c r="F14" s="76">
        <f>SUM(E14:E14)</f>
        <v>0</v>
      </c>
      <c r="G14" s="142">
        <f aca="true" t="shared" si="0" ref="G14:G30">D14-F14</f>
        <v>0</v>
      </c>
      <c r="H14" s="143"/>
      <c r="J14" s="111"/>
    </row>
    <row r="15" spans="1:10" s="114" customFormat="1" ht="22.5">
      <c r="A15" s="116" t="s">
        <v>97</v>
      </c>
      <c r="B15" s="117">
        <v>200</v>
      </c>
      <c r="C15" s="118" t="s">
        <v>105</v>
      </c>
      <c r="D15" s="119">
        <v>1269320.92</v>
      </c>
      <c r="E15" s="119">
        <v>639211.03</v>
      </c>
      <c r="F15" s="113">
        <f aca="true" t="shared" si="1" ref="F15:F51">E15</f>
        <v>639211.03</v>
      </c>
      <c r="G15" s="131">
        <f t="shared" si="0"/>
        <v>630109.8899999999</v>
      </c>
      <c r="H15" s="132"/>
      <c r="J15" s="115"/>
    </row>
    <row r="16" spans="1:10" s="114" customFormat="1" ht="22.5">
      <c r="A16" s="116" t="s">
        <v>98</v>
      </c>
      <c r="B16" s="117">
        <v>200</v>
      </c>
      <c r="C16" s="118" t="s">
        <v>116</v>
      </c>
      <c r="D16" s="119">
        <v>383334.91</v>
      </c>
      <c r="E16" s="119">
        <v>174011.67</v>
      </c>
      <c r="F16" s="113">
        <f t="shared" si="1"/>
        <v>174011.67</v>
      </c>
      <c r="G16" s="131">
        <f t="shared" si="0"/>
        <v>209323.23999999996</v>
      </c>
      <c r="H16" s="132"/>
      <c r="J16" s="115"/>
    </row>
    <row r="17" spans="1:10" s="114" customFormat="1" ht="22.5">
      <c r="A17" s="116" t="s">
        <v>97</v>
      </c>
      <c r="B17" s="117">
        <v>200</v>
      </c>
      <c r="C17" s="118" t="s">
        <v>106</v>
      </c>
      <c r="D17" s="119">
        <v>6047108.67</v>
      </c>
      <c r="E17" s="119">
        <v>2709082.8</v>
      </c>
      <c r="F17" s="113">
        <f t="shared" si="1"/>
        <v>2709082.8</v>
      </c>
      <c r="G17" s="131">
        <f t="shared" si="0"/>
        <v>3338025.87</v>
      </c>
      <c r="H17" s="132"/>
      <c r="J17" s="115"/>
    </row>
    <row r="18" spans="1:10" s="114" customFormat="1" ht="22.5">
      <c r="A18" s="116" t="s">
        <v>98</v>
      </c>
      <c r="B18" s="117">
        <v>200</v>
      </c>
      <c r="C18" s="118" t="s">
        <v>117</v>
      </c>
      <c r="D18" s="119">
        <v>1701494.44</v>
      </c>
      <c r="E18" s="119">
        <v>791990.92</v>
      </c>
      <c r="F18" s="113">
        <f t="shared" si="1"/>
        <v>791990.92</v>
      </c>
      <c r="G18" s="131">
        <f t="shared" si="0"/>
        <v>909503.5199999999</v>
      </c>
      <c r="H18" s="132"/>
      <c r="J18" s="115"/>
    </row>
    <row r="19" spans="1:10" s="114" customFormat="1" ht="22.5">
      <c r="A19" s="116" t="s">
        <v>121</v>
      </c>
      <c r="B19" s="117">
        <v>200</v>
      </c>
      <c r="C19" s="118" t="s">
        <v>122</v>
      </c>
      <c r="D19" s="119">
        <v>30000</v>
      </c>
      <c r="E19" s="120">
        <v>0</v>
      </c>
      <c r="F19" s="113">
        <f t="shared" si="1"/>
        <v>0</v>
      </c>
      <c r="G19" s="135">
        <f>D19-F19</f>
        <v>30000</v>
      </c>
      <c r="H19" s="132"/>
      <c r="J19" s="115"/>
    </row>
    <row r="20" spans="1:10" s="114" customFormat="1" ht="22.5">
      <c r="A20" s="116" t="s">
        <v>97</v>
      </c>
      <c r="B20" s="117">
        <v>200</v>
      </c>
      <c r="C20" s="118" t="s">
        <v>107</v>
      </c>
      <c r="D20" s="119">
        <v>137785.2</v>
      </c>
      <c r="E20" s="119">
        <v>65865.39</v>
      </c>
      <c r="F20" s="113">
        <f t="shared" si="1"/>
        <v>65865.39</v>
      </c>
      <c r="G20" s="131">
        <f t="shared" si="0"/>
        <v>71919.81000000001</v>
      </c>
      <c r="H20" s="132"/>
      <c r="J20" s="115"/>
    </row>
    <row r="21" spans="1:10" s="114" customFormat="1" ht="22.5">
      <c r="A21" s="116" t="s">
        <v>98</v>
      </c>
      <c r="B21" s="117">
        <v>200</v>
      </c>
      <c r="C21" s="118" t="s">
        <v>108</v>
      </c>
      <c r="D21" s="119">
        <v>59614.8</v>
      </c>
      <c r="E21" s="119">
        <v>25724.61</v>
      </c>
      <c r="F21" s="113">
        <f t="shared" si="1"/>
        <v>25724.61</v>
      </c>
      <c r="G21" s="131">
        <f t="shared" si="0"/>
        <v>33890.19</v>
      </c>
      <c r="H21" s="132"/>
      <c r="J21" s="115"/>
    </row>
    <row r="22" spans="1:10" s="114" customFormat="1" ht="22.5">
      <c r="A22" s="116" t="s">
        <v>102</v>
      </c>
      <c r="B22" s="117">
        <v>200</v>
      </c>
      <c r="C22" s="118" t="s">
        <v>130</v>
      </c>
      <c r="D22" s="119">
        <v>18000</v>
      </c>
      <c r="E22" s="119">
        <v>18000</v>
      </c>
      <c r="F22" s="113">
        <f t="shared" si="1"/>
        <v>18000</v>
      </c>
      <c r="G22" s="131">
        <f>D22-F22</f>
        <v>0</v>
      </c>
      <c r="H22" s="132"/>
      <c r="J22" s="115"/>
    </row>
    <row r="23" spans="1:10" s="114" customFormat="1" ht="22.5">
      <c r="A23" s="116" t="s">
        <v>126</v>
      </c>
      <c r="B23" s="117">
        <v>200</v>
      </c>
      <c r="C23" s="118" t="s">
        <v>131</v>
      </c>
      <c r="D23" s="119">
        <v>3600</v>
      </c>
      <c r="E23" s="120">
        <v>0</v>
      </c>
      <c r="F23" s="113">
        <f t="shared" si="1"/>
        <v>0</v>
      </c>
      <c r="G23" s="131">
        <f>D23-F23</f>
        <v>3600</v>
      </c>
      <c r="H23" s="132"/>
      <c r="J23" s="115"/>
    </row>
    <row r="24" spans="1:10" s="114" customFormat="1" ht="22.5">
      <c r="A24" s="116" t="s">
        <v>97</v>
      </c>
      <c r="B24" s="117">
        <v>200</v>
      </c>
      <c r="C24" s="118" t="s">
        <v>109</v>
      </c>
      <c r="D24" s="119">
        <v>14602.53</v>
      </c>
      <c r="E24" s="119">
        <v>6471.42</v>
      </c>
      <c r="F24" s="113">
        <f t="shared" si="1"/>
        <v>6471.42</v>
      </c>
      <c r="G24" s="131">
        <f t="shared" si="0"/>
        <v>8131.110000000001</v>
      </c>
      <c r="H24" s="132"/>
      <c r="J24" s="115"/>
    </row>
    <row r="25" spans="1:10" s="114" customFormat="1" ht="22.5">
      <c r="A25" s="116" t="s">
        <v>98</v>
      </c>
      <c r="B25" s="117">
        <v>200</v>
      </c>
      <c r="C25" s="118" t="s">
        <v>110</v>
      </c>
      <c r="D25" s="119">
        <v>6318</v>
      </c>
      <c r="E25" s="119">
        <v>2826.6</v>
      </c>
      <c r="F25" s="113">
        <f t="shared" si="1"/>
        <v>2826.6</v>
      </c>
      <c r="G25" s="131">
        <f t="shared" si="0"/>
        <v>3491.4</v>
      </c>
      <c r="H25" s="132"/>
      <c r="J25" s="115"/>
    </row>
    <row r="26" spans="1:10" s="114" customFormat="1" ht="22.5">
      <c r="A26" s="116" t="s">
        <v>102</v>
      </c>
      <c r="B26" s="117">
        <v>200</v>
      </c>
      <c r="C26" s="118" t="s">
        <v>132</v>
      </c>
      <c r="D26" s="119">
        <v>14082.12</v>
      </c>
      <c r="E26" s="120">
        <v>0</v>
      </c>
      <c r="F26" s="113">
        <f t="shared" si="1"/>
        <v>0</v>
      </c>
      <c r="G26" s="131">
        <f>D26-F26</f>
        <v>14082.12</v>
      </c>
      <c r="H26" s="132"/>
      <c r="J26" s="115"/>
    </row>
    <row r="27" spans="1:10" s="114" customFormat="1" ht="22.5">
      <c r="A27" s="116" t="s">
        <v>102</v>
      </c>
      <c r="B27" s="117">
        <v>200</v>
      </c>
      <c r="C27" s="118" t="s">
        <v>133</v>
      </c>
      <c r="D27" s="119">
        <v>12550</v>
      </c>
      <c r="E27" s="120">
        <v>0</v>
      </c>
      <c r="F27" s="113">
        <f t="shared" si="1"/>
        <v>0</v>
      </c>
      <c r="G27" s="131">
        <f>D27-F27</f>
        <v>12550</v>
      </c>
      <c r="H27" s="132"/>
      <c r="J27" s="115"/>
    </row>
    <row r="28" spans="1:10" s="114" customFormat="1" ht="22.5">
      <c r="A28" s="116" t="s">
        <v>123</v>
      </c>
      <c r="B28" s="117">
        <v>200</v>
      </c>
      <c r="C28" s="118" t="s">
        <v>134</v>
      </c>
      <c r="D28" s="119">
        <v>1350</v>
      </c>
      <c r="E28" s="120">
        <v>0</v>
      </c>
      <c r="F28" s="113">
        <f t="shared" si="1"/>
        <v>0</v>
      </c>
      <c r="G28" s="131">
        <f>D28-F28</f>
        <v>1350</v>
      </c>
      <c r="H28" s="132"/>
      <c r="J28" s="115"/>
    </row>
    <row r="29" spans="1:10" s="114" customFormat="1" ht="22.5">
      <c r="A29" s="116" t="s">
        <v>114</v>
      </c>
      <c r="B29" s="117">
        <v>200</v>
      </c>
      <c r="C29" s="118" t="s">
        <v>135</v>
      </c>
      <c r="D29" s="119">
        <v>313166.67</v>
      </c>
      <c r="E29" s="120">
        <v>0</v>
      </c>
      <c r="F29" s="113">
        <f t="shared" si="1"/>
        <v>0</v>
      </c>
      <c r="G29" s="131">
        <f>D29-F29</f>
        <v>313166.67</v>
      </c>
      <c r="H29" s="132"/>
      <c r="J29" s="115"/>
    </row>
    <row r="30" spans="1:10" s="114" customFormat="1" ht="22.5">
      <c r="A30" s="116" t="s">
        <v>102</v>
      </c>
      <c r="B30" s="117">
        <v>200</v>
      </c>
      <c r="C30" s="118" t="s">
        <v>136</v>
      </c>
      <c r="D30" s="119">
        <v>12550</v>
      </c>
      <c r="E30" s="119">
        <v>6950</v>
      </c>
      <c r="F30" s="113">
        <f t="shared" si="1"/>
        <v>6950</v>
      </c>
      <c r="G30" s="131">
        <f t="shared" si="0"/>
        <v>5600</v>
      </c>
      <c r="H30" s="132"/>
      <c r="J30" s="115"/>
    </row>
    <row r="31" spans="1:10" s="114" customFormat="1" ht="22.5">
      <c r="A31" s="116" t="s">
        <v>123</v>
      </c>
      <c r="B31" s="117">
        <v>200</v>
      </c>
      <c r="C31" s="118" t="s">
        <v>137</v>
      </c>
      <c r="D31" s="119">
        <v>1350</v>
      </c>
      <c r="E31" s="120">
        <v>0</v>
      </c>
      <c r="F31" s="113">
        <f t="shared" si="1"/>
        <v>0</v>
      </c>
      <c r="G31" s="131">
        <f>D31-F31</f>
        <v>1350</v>
      </c>
      <c r="H31" s="132"/>
      <c r="J31" s="115"/>
    </row>
    <row r="32" spans="1:10" s="114" customFormat="1" ht="22.5">
      <c r="A32" s="116" t="s">
        <v>97</v>
      </c>
      <c r="B32" s="117">
        <v>200</v>
      </c>
      <c r="C32" s="118" t="s">
        <v>138</v>
      </c>
      <c r="D32" s="119">
        <v>33136.71</v>
      </c>
      <c r="E32" s="120">
        <v>0</v>
      </c>
      <c r="F32" s="113">
        <f t="shared" si="1"/>
        <v>0</v>
      </c>
      <c r="G32" s="131">
        <f>D32-F32</f>
        <v>33136.71</v>
      </c>
      <c r="H32" s="132"/>
      <c r="J32" s="115"/>
    </row>
    <row r="33" spans="1:10" s="114" customFormat="1" ht="22.5">
      <c r="A33" s="116" t="s">
        <v>98</v>
      </c>
      <c r="B33" s="117">
        <v>200</v>
      </c>
      <c r="C33" s="118" t="s">
        <v>139</v>
      </c>
      <c r="D33" s="119">
        <v>10007.29</v>
      </c>
      <c r="E33" s="120">
        <v>0</v>
      </c>
      <c r="F33" s="113">
        <f>E33</f>
        <v>0</v>
      </c>
      <c r="G33" s="131">
        <f>D33-F33</f>
        <v>10007.29</v>
      </c>
      <c r="H33" s="132"/>
      <c r="J33" s="115"/>
    </row>
    <row r="34" spans="1:10" s="114" customFormat="1" ht="22.5">
      <c r="A34" s="116" t="s">
        <v>102</v>
      </c>
      <c r="B34" s="117">
        <v>200</v>
      </c>
      <c r="C34" s="118" t="s">
        <v>140</v>
      </c>
      <c r="D34" s="119">
        <v>24500</v>
      </c>
      <c r="E34" s="120">
        <v>0</v>
      </c>
      <c r="F34" s="113">
        <f>E34</f>
        <v>0</v>
      </c>
      <c r="G34" s="131">
        <f>D34-F34</f>
        <v>24500</v>
      </c>
      <c r="H34" s="132"/>
      <c r="J34" s="115"/>
    </row>
    <row r="35" spans="1:10" s="114" customFormat="1" ht="22.5">
      <c r="A35" s="116" t="s">
        <v>101</v>
      </c>
      <c r="B35" s="117">
        <v>200</v>
      </c>
      <c r="C35" s="118" t="s">
        <v>119</v>
      </c>
      <c r="D35" s="119">
        <v>2261742.65</v>
      </c>
      <c r="E35" s="119">
        <v>1336364.97</v>
      </c>
      <c r="F35" s="113">
        <f t="shared" si="1"/>
        <v>1336364.97</v>
      </c>
      <c r="G35" s="131">
        <f>D35-F35</f>
        <v>925377.6799999999</v>
      </c>
      <c r="H35" s="132"/>
      <c r="J35" s="115"/>
    </row>
    <row r="36" spans="1:8" s="114" customFormat="1" ht="22.5">
      <c r="A36" s="116" t="s">
        <v>99</v>
      </c>
      <c r="B36" s="117">
        <v>200</v>
      </c>
      <c r="C36" s="118" t="s">
        <v>141</v>
      </c>
      <c r="D36" s="119">
        <v>118267.2</v>
      </c>
      <c r="E36" s="119">
        <v>59133.6</v>
      </c>
      <c r="F36" s="113">
        <f t="shared" si="1"/>
        <v>59133.6</v>
      </c>
      <c r="G36" s="131">
        <f>D36-F36</f>
        <v>59133.6</v>
      </c>
      <c r="H36" s="132"/>
    </row>
    <row r="37" spans="1:8" s="114" customFormat="1" ht="22.5">
      <c r="A37" s="116" t="s">
        <v>102</v>
      </c>
      <c r="B37" s="117">
        <v>200</v>
      </c>
      <c r="C37" s="118" t="s">
        <v>142</v>
      </c>
      <c r="D37" s="119">
        <v>77512</v>
      </c>
      <c r="E37" s="119">
        <v>41270</v>
      </c>
      <c r="F37" s="113">
        <f t="shared" si="1"/>
        <v>41270</v>
      </c>
      <c r="G37" s="131">
        <f>D37-F37</f>
        <v>36242</v>
      </c>
      <c r="H37" s="132"/>
    </row>
    <row r="38" spans="1:10" s="114" customFormat="1" ht="22.5">
      <c r="A38" s="116" t="s">
        <v>102</v>
      </c>
      <c r="B38" s="117">
        <v>200</v>
      </c>
      <c r="C38" s="118" t="s">
        <v>143</v>
      </c>
      <c r="D38" s="119">
        <v>100000</v>
      </c>
      <c r="E38" s="120">
        <v>0</v>
      </c>
      <c r="F38" s="113">
        <f t="shared" si="1"/>
        <v>0</v>
      </c>
      <c r="G38" s="131">
        <f>D38-F38</f>
        <v>100000</v>
      </c>
      <c r="H38" s="132"/>
      <c r="J38" s="115"/>
    </row>
    <row r="39" spans="1:10" s="114" customFormat="1" ht="22.5">
      <c r="A39" s="116" t="s">
        <v>102</v>
      </c>
      <c r="B39" s="117">
        <v>200</v>
      </c>
      <c r="C39" s="118" t="s">
        <v>144</v>
      </c>
      <c r="D39" s="119">
        <v>1010.1</v>
      </c>
      <c r="E39" s="120">
        <v>0</v>
      </c>
      <c r="F39" s="113">
        <f t="shared" si="1"/>
        <v>0</v>
      </c>
      <c r="G39" s="131">
        <f>D39-F39</f>
        <v>1010.1</v>
      </c>
      <c r="H39" s="132"/>
      <c r="J39" s="115"/>
    </row>
    <row r="40" spans="1:10" s="114" customFormat="1" ht="22.5">
      <c r="A40" s="116" t="s">
        <v>102</v>
      </c>
      <c r="B40" s="117">
        <v>200</v>
      </c>
      <c r="C40" s="118" t="s">
        <v>145</v>
      </c>
      <c r="D40" s="119">
        <v>214520</v>
      </c>
      <c r="E40" s="120">
        <v>0</v>
      </c>
      <c r="F40" s="113">
        <f t="shared" si="1"/>
        <v>0</v>
      </c>
      <c r="G40" s="131">
        <f>D40-F40</f>
        <v>214520</v>
      </c>
      <c r="H40" s="132"/>
      <c r="J40" s="115"/>
    </row>
    <row r="41" spans="1:8" s="114" customFormat="1" ht="12.75">
      <c r="A41" s="116" t="s">
        <v>100</v>
      </c>
      <c r="B41" s="117">
        <v>200</v>
      </c>
      <c r="C41" s="118" t="s">
        <v>115</v>
      </c>
      <c r="D41" s="119">
        <v>260306.05</v>
      </c>
      <c r="E41" s="119">
        <v>117826.47</v>
      </c>
      <c r="F41" s="113">
        <f t="shared" si="1"/>
        <v>117826.47</v>
      </c>
      <c r="G41" s="131">
        <f aca="true" t="shared" si="2" ref="G41:G47">D41-F41</f>
        <v>142479.58</v>
      </c>
      <c r="H41" s="132"/>
    </row>
    <row r="42" spans="1:8" s="114" customFormat="1" ht="22.5">
      <c r="A42" s="116" t="s">
        <v>101</v>
      </c>
      <c r="B42" s="117">
        <v>200</v>
      </c>
      <c r="C42" s="118" t="s">
        <v>127</v>
      </c>
      <c r="D42" s="119">
        <v>110736.08</v>
      </c>
      <c r="E42" s="119">
        <v>110736.08</v>
      </c>
      <c r="F42" s="113">
        <f t="shared" si="1"/>
        <v>110736.08</v>
      </c>
      <c r="G42" s="131">
        <f t="shared" si="2"/>
        <v>0</v>
      </c>
      <c r="H42" s="132"/>
    </row>
    <row r="43" spans="1:8" s="114" customFormat="1" ht="12.75">
      <c r="A43" s="116" t="s">
        <v>102</v>
      </c>
      <c r="B43" s="117">
        <v>200</v>
      </c>
      <c r="C43" s="118" t="s">
        <v>146</v>
      </c>
      <c r="D43" s="119">
        <v>177400</v>
      </c>
      <c r="E43" s="119">
        <v>177400</v>
      </c>
      <c r="F43" s="113">
        <f t="shared" si="1"/>
        <v>177400</v>
      </c>
      <c r="G43" s="131">
        <f t="shared" si="2"/>
        <v>0</v>
      </c>
      <c r="H43" s="132"/>
    </row>
    <row r="44" spans="1:8" s="114" customFormat="1" ht="22.5">
      <c r="A44" s="116" t="s">
        <v>101</v>
      </c>
      <c r="B44" s="117">
        <v>200</v>
      </c>
      <c r="C44" s="118" t="s">
        <v>111</v>
      </c>
      <c r="D44" s="119">
        <v>32628.84</v>
      </c>
      <c r="E44" s="119">
        <v>10876.28</v>
      </c>
      <c r="F44" s="113">
        <f t="shared" si="1"/>
        <v>10876.28</v>
      </c>
      <c r="G44" s="131">
        <f t="shared" si="2"/>
        <v>21752.559999999998</v>
      </c>
      <c r="H44" s="132"/>
    </row>
    <row r="45" spans="1:8" s="114" customFormat="1" ht="12.75">
      <c r="A45" s="116" t="s">
        <v>97</v>
      </c>
      <c r="B45" s="117">
        <v>200</v>
      </c>
      <c r="C45" s="118" t="s">
        <v>147</v>
      </c>
      <c r="D45" s="119">
        <v>170.17</v>
      </c>
      <c r="E45" s="119">
        <v>170.17</v>
      </c>
      <c r="F45" s="113">
        <f t="shared" si="1"/>
        <v>170.17</v>
      </c>
      <c r="G45" s="131">
        <f t="shared" si="2"/>
        <v>0</v>
      </c>
      <c r="H45" s="132"/>
    </row>
    <row r="46" spans="1:10" s="114" customFormat="1" ht="12.75">
      <c r="A46" s="116" t="s">
        <v>98</v>
      </c>
      <c r="B46" s="117">
        <v>200</v>
      </c>
      <c r="C46" s="118" t="s">
        <v>148</v>
      </c>
      <c r="D46" s="119">
        <v>73.5</v>
      </c>
      <c r="E46" s="119">
        <v>73.5</v>
      </c>
      <c r="F46" s="113">
        <f t="shared" si="1"/>
        <v>73.5</v>
      </c>
      <c r="G46" s="131">
        <f t="shared" si="2"/>
        <v>0</v>
      </c>
      <c r="H46" s="132"/>
      <c r="J46" s="115"/>
    </row>
    <row r="47" spans="1:10" s="114" customFormat="1" ht="33.75">
      <c r="A47" s="116" t="s">
        <v>124</v>
      </c>
      <c r="B47" s="117">
        <v>200</v>
      </c>
      <c r="C47" s="118" t="s">
        <v>125</v>
      </c>
      <c r="D47" s="119">
        <v>60000</v>
      </c>
      <c r="E47" s="119">
        <v>30000</v>
      </c>
      <c r="F47" s="113">
        <f t="shared" si="1"/>
        <v>30000</v>
      </c>
      <c r="G47" s="131">
        <f t="shared" si="2"/>
        <v>30000</v>
      </c>
      <c r="H47" s="132"/>
      <c r="J47" s="115"/>
    </row>
    <row r="48" spans="1:10" s="114" customFormat="1" ht="22.5">
      <c r="A48" s="116" t="s">
        <v>101</v>
      </c>
      <c r="B48" s="117">
        <v>200</v>
      </c>
      <c r="C48" s="118" t="s">
        <v>149</v>
      </c>
      <c r="D48" s="119">
        <v>99910</v>
      </c>
      <c r="E48" s="119">
        <v>99910</v>
      </c>
      <c r="F48" s="113">
        <f t="shared" si="1"/>
        <v>99910</v>
      </c>
      <c r="G48" s="131">
        <f>D48-F48</f>
        <v>0</v>
      </c>
      <c r="H48" s="132"/>
      <c r="J48" s="115"/>
    </row>
    <row r="49" spans="1:10" s="114" customFormat="1" ht="22.5">
      <c r="A49" s="116" t="s">
        <v>114</v>
      </c>
      <c r="B49" s="117">
        <v>200</v>
      </c>
      <c r="C49" s="118" t="s">
        <v>150</v>
      </c>
      <c r="D49" s="119">
        <v>99990</v>
      </c>
      <c r="E49" s="119">
        <v>99990</v>
      </c>
      <c r="F49" s="113">
        <f t="shared" si="1"/>
        <v>99990</v>
      </c>
      <c r="G49" s="131">
        <f>D49-F49</f>
        <v>0</v>
      </c>
      <c r="H49" s="132"/>
      <c r="J49" s="115"/>
    </row>
    <row r="50" spans="1:10" s="114" customFormat="1" ht="12.75">
      <c r="A50" s="116" t="s">
        <v>100</v>
      </c>
      <c r="B50" s="117">
        <v>200</v>
      </c>
      <c r="C50" s="118" t="s">
        <v>151</v>
      </c>
      <c r="D50" s="119">
        <v>1100078.85</v>
      </c>
      <c r="E50" s="119">
        <v>946735.42</v>
      </c>
      <c r="F50" s="113">
        <f t="shared" si="1"/>
        <v>946735.42</v>
      </c>
      <c r="G50" s="131">
        <f>D50-F50</f>
        <v>153343.43000000005</v>
      </c>
      <c r="H50" s="132"/>
      <c r="J50" s="115"/>
    </row>
    <row r="51" spans="1:10" s="114" customFormat="1" ht="33.75">
      <c r="A51" s="116" t="s">
        <v>103</v>
      </c>
      <c r="B51" s="117">
        <v>200</v>
      </c>
      <c r="C51" s="118" t="s">
        <v>152</v>
      </c>
      <c r="D51" s="119">
        <v>10881578.83</v>
      </c>
      <c r="E51" s="119">
        <v>4480128.94</v>
      </c>
      <c r="F51" s="113">
        <f t="shared" si="1"/>
        <v>4480128.94</v>
      </c>
      <c r="G51" s="131">
        <f>D51-F51</f>
        <v>6401449.89</v>
      </c>
      <c r="H51" s="132"/>
      <c r="J51" s="115"/>
    </row>
    <row r="52" spans="1:8" ht="23.25" thickBot="1">
      <c r="A52" s="110" t="s">
        <v>70</v>
      </c>
      <c r="B52" s="80">
        <v>450</v>
      </c>
      <c r="C52" s="104" t="s">
        <v>71</v>
      </c>
      <c r="D52" s="103" t="s">
        <v>71</v>
      </c>
      <c r="E52" s="81">
        <f>D13-E13</f>
        <v>13739046.659999998</v>
      </c>
      <c r="F52" s="82">
        <f>SUM(E52:E52)</f>
        <v>13739046.659999998</v>
      </c>
      <c r="G52" s="133" t="s">
        <v>71</v>
      </c>
      <c r="H52" s="134"/>
    </row>
    <row r="55" spans="4:5" ht="12.75">
      <c r="D55" s="112"/>
      <c r="E55" s="112"/>
    </row>
  </sheetData>
  <sheetProtection/>
  <mergeCells count="43">
    <mergeCell ref="G36:H36"/>
    <mergeCell ref="G37:H37"/>
    <mergeCell ref="G30:H30"/>
    <mergeCell ref="G31:H31"/>
    <mergeCell ref="G32:H32"/>
    <mergeCell ref="G33:H33"/>
    <mergeCell ref="G34:H34"/>
    <mergeCell ref="G35:H35"/>
    <mergeCell ref="G13:H13"/>
    <mergeCell ref="G14:H14"/>
    <mergeCell ref="G15:H15"/>
    <mergeCell ref="G16:H16"/>
    <mergeCell ref="G17:H17"/>
    <mergeCell ref="G12:H12"/>
    <mergeCell ref="G42:H42"/>
    <mergeCell ref="G43:H43"/>
    <mergeCell ref="G22:H22"/>
    <mergeCell ref="G23:H23"/>
    <mergeCell ref="G24:H24"/>
    <mergeCell ref="G25:H25"/>
    <mergeCell ref="G26:H26"/>
    <mergeCell ref="G27:H27"/>
    <mergeCell ref="G28:H28"/>
    <mergeCell ref="G29:H29"/>
    <mergeCell ref="G52:H52"/>
    <mergeCell ref="G44:H44"/>
    <mergeCell ref="G45:H45"/>
    <mergeCell ref="G46:H46"/>
    <mergeCell ref="G47:H47"/>
    <mergeCell ref="G48:H48"/>
    <mergeCell ref="G49:H49"/>
    <mergeCell ref="G50:H50"/>
    <mergeCell ref="G51:H51"/>
    <mergeCell ref="E4:F5"/>
    <mergeCell ref="G21:H21"/>
    <mergeCell ref="G38:H38"/>
    <mergeCell ref="G39:H39"/>
    <mergeCell ref="G40:H40"/>
    <mergeCell ref="G41:H41"/>
    <mergeCell ref="G18:H18"/>
    <mergeCell ref="G19:H19"/>
    <mergeCell ref="G20:H20"/>
    <mergeCell ref="G4:H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view="pageBreakPreview" zoomScale="106" zoomScaleSheetLayoutView="106" zoomScalePageLayoutView="0" workbookViewId="0" topLeftCell="A26">
      <selection activeCell="F50" sqref="F50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2"/>
      <c r="C1" s="5"/>
      <c r="D1" s="26"/>
      <c r="E1" s="26"/>
      <c r="F1" s="26"/>
      <c r="G1" s="26"/>
      <c r="H1" s="63" t="s">
        <v>42</v>
      </c>
      <c r="I1" s="26"/>
    </row>
    <row r="2" spans="2:9" ht="15">
      <c r="B2" s="45" t="s">
        <v>79</v>
      </c>
      <c r="C2" s="15"/>
      <c r="D2" s="14"/>
      <c r="E2" s="14"/>
      <c r="F2" s="14"/>
      <c r="G2" s="14"/>
      <c r="I2" s="27"/>
    </row>
    <row r="3" spans="1:9" ht="9" customHeight="1">
      <c r="A3" s="44"/>
      <c r="B3" s="53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1" t="s">
        <v>9</v>
      </c>
      <c r="G4" s="33"/>
      <c r="H4" s="42"/>
      <c r="I4" s="20" t="s">
        <v>4</v>
      </c>
    </row>
    <row r="5" spans="1:9" ht="10.5" customHeight="1">
      <c r="A5" s="48"/>
      <c r="B5" s="10" t="s">
        <v>25</v>
      </c>
      <c r="C5" s="10" t="s">
        <v>21</v>
      </c>
      <c r="D5" s="8" t="s">
        <v>68</v>
      </c>
      <c r="E5" s="37" t="s">
        <v>10</v>
      </c>
      <c r="F5" s="43" t="s">
        <v>10</v>
      </c>
      <c r="G5" s="37" t="s">
        <v>13</v>
      </c>
      <c r="H5" s="36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8" t="s">
        <v>76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8" t="s">
        <v>77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75</v>
      </c>
      <c r="D8" s="8"/>
      <c r="E8" s="38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8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8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39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4" t="s">
        <v>40</v>
      </c>
      <c r="C12" s="56" t="s">
        <v>63</v>
      </c>
      <c r="D12" s="85">
        <f>D14+D20+D24</f>
        <v>0</v>
      </c>
      <c r="E12" s="85">
        <f>E14+E20+E27</f>
        <v>13739046.659999998</v>
      </c>
      <c r="F12" s="86">
        <f>F14+F20+F24+F27</f>
        <v>0</v>
      </c>
      <c r="G12" s="86">
        <f>G14+G20+G24+G27</f>
        <v>0</v>
      </c>
      <c r="H12" s="86">
        <f>SUM(E12:G12)</f>
        <v>13739046.659999998</v>
      </c>
      <c r="I12" s="87">
        <f>IF(D12=0,0,D12-H12)</f>
        <v>0</v>
      </c>
    </row>
    <row r="13" spans="1:9" ht="18.75" customHeight="1">
      <c r="A13" s="57" t="s">
        <v>45</v>
      </c>
      <c r="B13" s="58"/>
      <c r="C13" s="66"/>
      <c r="D13" s="88"/>
      <c r="E13" s="88"/>
      <c r="F13" s="89"/>
      <c r="G13" s="89"/>
      <c r="H13" s="89"/>
      <c r="I13" s="90">
        <f aca="true" t="shared" si="0" ref="I13:I24">IF(D13=0,0,D13-H13)</f>
        <v>0</v>
      </c>
    </row>
    <row r="14" spans="1:9" ht="24" customHeight="1">
      <c r="A14" s="11" t="s">
        <v>48</v>
      </c>
      <c r="B14" s="61" t="s">
        <v>46</v>
      </c>
      <c r="C14" s="2" t="s">
        <v>63</v>
      </c>
      <c r="D14" s="85"/>
      <c r="E14" s="85"/>
      <c r="F14" s="86"/>
      <c r="G14" s="86"/>
      <c r="H14" s="86">
        <f aca="true" t="shared" si="1" ref="H14:H31">SUM(E14:G14)</f>
        <v>0</v>
      </c>
      <c r="I14" s="91">
        <f t="shared" si="0"/>
        <v>0</v>
      </c>
    </row>
    <row r="15" spans="1:9" ht="9.75" customHeight="1">
      <c r="A15" s="57" t="s">
        <v>44</v>
      </c>
      <c r="B15" s="58"/>
      <c r="C15" s="59"/>
      <c r="D15" s="88"/>
      <c r="E15" s="88"/>
      <c r="F15" s="89"/>
      <c r="G15" s="89"/>
      <c r="H15" s="89"/>
      <c r="I15" s="90">
        <f t="shared" si="0"/>
        <v>0</v>
      </c>
    </row>
    <row r="16" spans="1:9" ht="10.5" customHeight="1">
      <c r="A16" s="11"/>
      <c r="B16" s="60"/>
      <c r="C16" s="2"/>
      <c r="D16" s="85"/>
      <c r="E16" s="85"/>
      <c r="F16" s="86"/>
      <c r="G16" s="86"/>
      <c r="H16" s="86">
        <f t="shared" si="1"/>
        <v>0</v>
      </c>
      <c r="I16" s="91">
        <f t="shared" si="0"/>
        <v>0</v>
      </c>
    </row>
    <row r="17" spans="1:9" ht="14.25" customHeight="1">
      <c r="A17" s="11"/>
      <c r="B17" s="60"/>
      <c r="C17" s="2"/>
      <c r="D17" s="85"/>
      <c r="E17" s="85"/>
      <c r="F17" s="86"/>
      <c r="G17" s="86"/>
      <c r="H17" s="86">
        <f t="shared" si="1"/>
        <v>0</v>
      </c>
      <c r="I17" s="91">
        <f t="shared" si="0"/>
        <v>0</v>
      </c>
    </row>
    <row r="18" spans="1:9" ht="18" customHeight="1">
      <c r="A18" s="11"/>
      <c r="B18" s="60"/>
      <c r="C18" s="2"/>
      <c r="D18" s="85"/>
      <c r="E18" s="85"/>
      <c r="F18" s="86"/>
      <c r="G18" s="86"/>
      <c r="H18" s="86">
        <f t="shared" si="1"/>
        <v>0</v>
      </c>
      <c r="I18" s="91">
        <f t="shared" si="0"/>
        <v>0</v>
      </c>
    </row>
    <row r="19" spans="1:9" ht="15" customHeight="1">
      <c r="A19" s="11"/>
      <c r="B19" s="51"/>
      <c r="C19" s="2"/>
      <c r="D19" s="85"/>
      <c r="E19" s="85"/>
      <c r="F19" s="86"/>
      <c r="G19" s="86"/>
      <c r="H19" s="86">
        <f t="shared" si="1"/>
        <v>0</v>
      </c>
      <c r="I19" s="91">
        <f t="shared" si="0"/>
        <v>0</v>
      </c>
    </row>
    <row r="20" spans="1:9" ht="21" customHeight="1">
      <c r="A20" s="11" t="s">
        <v>47</v>
      </c>
      <c r="B20" s="55" t="s">
        <v>49</v>
      </c>
      <c r="C20" s="2" t="s">
        <v>63</v>
      </c>
      <c r="D20" s="85"/>
      <c r="E20" s="85"/>
      <c r="F20" s="86"/>
      <c r="G20" s="86"/>
      <c r="H20" s="86">
        <f t="shared" si="1"/>
        <v>0</v>
      </c>
      <c r="I20" s="91">
        <f t="shared" si="0"/>
        <v>0</v>
      </c>
    </row>
    <row r="21" spans="1:9" ht="12" customHeight="1">
      <c r="A21" s="57" t="s">
        <v>44</v>
      </c>
      <c r="B21" s="58"/>
      <c r="C21" s="59"/>
      <c r="D21" s="88"/>
      <c r="E21" s="88"/>
      <c r="F21" s="89"/>
      <c r="G21" s="89"/>
      <c r="H21" s="89"/>
      <c r="I21" s="90">
        <f t="shared" si="0"/>
        <v>0</v>
      </c>
    </row>
    <row r="22" spans="1:9" ht="12.75" customHeight="1">
      <c r="A22" s="11"/>
      <c r="B22" s="61"/>
      <c r="C22" s="2"/>
      <c r="D22" s="85"/>
      <c r="E22" s="85"/>
      <c r="F22" s="86"/>
      <c r="G22" s="86"/>
      <c r="H22" s="86">
        <f t="shared" si="1"/>
        <v>0</v>
      </c>
      <c r="I22" s="91">
        <f t="shared" si="0"/>
        <v>0</v>
      </c>
    </row>
    <row r="23" spans="1:9" ht="15" customHeight="1">
      <c r="A23" s="11"/>
      <c r="B23" s="61"/>
      <c r="C23" s="2"/>
      <c r="D23" s="85"/>
      <c r="E23" s="85"/>
      <c r="F23" s="86"/>
      <c r="G23" s="86"/>
      <c r="H23" s="86">
        <f t="shared" si="1"/>
        <v>0</v>
      </c>
      <c r="I23" s="91">
        <f t="shared" si="0"/>
        <v>0</v>
      </c>
    </row>
    <row r="24" spans="1:9" ht="15" customHeight="1">
      <c r="A24" s="11" t="s">
        <v>62</v>
      </c>
      <c r="B24" s="55" t="s">
        <v>43</v>
      </c>
      <c r="C24" s="2"/>
      <c r="D24" s="85">
        <f>SUM(D25,D26)</f>
        <v>0</v>
      </c>
      <c r="E24" s="85" t="s">
        <v>63</v>
      </c>
      <c r="F24" s="86">
        <f>SUM(F25,F26)</f>
        <v>0</v>
      </c>
      <c r="G24" s="85">
        <f>SUM(G25,G26)</f>
        <v>0</v>
      </c>
      <c r="H24" s="86">
        <f t="shared" si="1"/>
        <v>0</v>
      </c>
      <c r="I24" s="92">
        <f t="shared" si="0"/>
        <v>0</v>
      </c>
    </row>
    <row r="25" spans="1:9" ht="15" customHeight="1">
      <c r="A25" s="11" t="s">
        <v>65</v>
      </c>
      <c r="B25" s="55" t="s">
        <v>53</v>
      </c>
      <c r="C25" s="2"/>
      <c r="D25" s="85"/>
      <c r="E25" s="85" t="s">
        <v>63</v>
      </c>
      <c r="F25" s="86"/>
      <c r="G25" s="85"/>
      <c r="H25" s="86">
        <f t="shared" si="1"/>
        <v>0</v>
      </c>
      <c r="I25" s="91" t="s">
        <v>63</v>
      </c>
    </row>
    <row r="26" spans="1:9" ht="21.75" customHeight="1">
      <c r="A26" s="11" t="s">
        <v>66</v>
      </c>
      <c r="B26" s="55" t="s">
        <v>54</v>
      </c>
      <c r="C26" s="2"/>
      <c r="D26" s="85"/>
      <c r="E26" s="85" t="s">
        <v>63</v>
      </c>
      <c r="F26" s="86"/>
      <c r="G26" s="85"/>
      <c r="H26" s="86">
        <f t="shared" si="1"/>
        <v>0</v>
      </c>
      <c r="I26" s="91" t="s">
        <v>63</v>
      </c>
    </row>
    <row r="27" spans="1:9" ht="20.25" customHeight="1">
      <c r="A27" s="11" t="s">
        <v>80</v>
      </c>
      <c r="B27" s="58" t="s">
        <v>55</v>
      </c>
      <c r="C27" s="2" t="s">
        <v>63</v>
      </c>
      <c r="D27" s="88" t="s">
        <v>63</v>
      </c>
      <c r="E27" s="88">
        <f>SUM(E28,E42)</f>
        <v>13739046.659999998</v>
      </c>
      <c r="F27" s="89">
        <f>SUM(F28,F42)</f>
        <v>0</v>
      </c>
      <c r="G27" s="88">
        <f>SUM(G28,G42)</f>
        <v>0</v>
      </c>
      <c r="H27" s="89">
        <f t="shared" si="1"/>
        <v>13739046.659999998</v>
      </c>
      <c r="I27" s="90" t="s">
        <v>63</v>
      </c>
    </row>
    <row r="28" spans="1:9" ht="33.75">
      <c r="A28" s="11" t="s">
        <v>81</v>
      </c>
      <c r="B28" s="55" t="s">
        <v>56</v>
      </c>
      <c r="C28" s="64" t="s">
        <v>63</v>
      </c>
      <c r="D28" s="93" t="s">
        <v>63</v>
      </c>
      <c r="E28" s="94">
        <f>Лист2!E52</f>
        <v>13739046.659999998</v>
      </c>
      <c r="F28" s="93">
        <f>SUM(F30:F31)</f>
        <v>0</v>
      </c>
      <c r="G28" s="93" t="s">
        <v>71</v>
      </c>
      <c r="H28" s="93">
        <f t="shared" si="1"/>
        <v>13739046.659999998</v>
      </c>
      <c r="I28" s="92" t="s">
        <v>71</v>
      </c>
    </row>
    <row r="29" spans="1:9" ht="14.25" customHeight="1">
      <c r="A29" s="57" t="s">
        <v>44</v>
      </c>
      <c r="B29" s="58"/>
      <c r="C29" s="59"/>
      <c r="D29" s="88"/>
      <c r="E29" s="88"/>
      <c r="F29" s="89"/>
      <c r="G29" s="89"/>
      <c r="H29" s="89"/>
      <c r="I29" s="90"/>
    </row>
    <row r="30" spans="1:9" ht="27" customHeight="1">
      <c r="A30" s="11" t="s">
        <v>87</v>
      </c>
      <c r="B30" s="61" t="s">
        <v>57</v>
      </c>
      <c r="C30" s="40" t="s">
        <v>63</v>
      </c>
      <c r="D30" s="85" t="s">
        <v>63</v>
      </c>
      <c r="E30" s="85">
        <f>E28</f>
        <v>13739046.659999998</v>
      </c>
      <c r="F30" s="86" t="s">
        <v>63</v>
      </c>
      <c r="G30" s="85" t="s">
        <v>63</v>
      </c>
      <c r="H30" s="86">
        <f t="shared" si="1"/>
        <v>13739046.659999998</v>
      </c>
      <c r="I30" s="91" t="s">
        <v>63</v>
      </c>
    </row>
    <row r="31" spans="1:9" ht="30.75" customHeight="1" thickBot="1">
      <c r="A31" s="72" t="s">
        <v>88</v>
      </c>
      <c r="B31" s="58" t="s">
        <v>58</v>
      </c>
      <c r="C31" s="43" t="s">
        <v>63</v>
      </c>
      <c r="D31" s="88" t="s">
        <v>63</v>
      </c>
      <c r="E31" s="95"/>
      <c r="F31" s="96"/>
      <c r="G31" s="88" t="s">
        <v>63</v>
      </c>
      <c r="H31" s="96">
        <f t="shared" si="1"/>
        <v>0</v>
      </c>
      <c r="I31" s="97" t="s">
        <v>63</v>
      </c>
    </row>
    <row r="32" spans="1:9" ht="13.5" customHeight="1">
      <c r="A32" s="57"/>
      <c r="B32" s="68"/>
      <c r="C32" s="69"/>
      <c r="D32" s="69"/>
      <c r="E32" s="69"/>
      <c r="F32" s="69"/>
      <c r="G32" s="69"/>
      <c r="H32" s="69"/>
      <c r="I32" s="69"/>
    </row>
    <row r="33" spans="1:9" ht="15" customHeight="1">
      <c r="A33" s="70"/>
      <c r="B33" s="71"/>
      <c r="C33" s="29"/>
      <c r="D33" s="29"/>
      <c r="E33" s="29"/>
      <c r="F33" s="29"/>
      <c r="G33" s="29"/>
      <c r="H33" s="63" t="s">
        <v>64</v>
      </c>
      <c r="I33" s="29"/>
    </row>
    <row r="34" spans="1:9" ht="10.5" customHeight="1">
      <c r="A34" s="9"/>
      <c r="B34" s="30"/>
      <c r="C34" s="30"/>
      <c r="D34" s="8"/>
      <c r="E34" s="34"/>
      <c r="F34" s="67" t="s">
        <v>9</v>
      </c>
      <c r="G34" s="35"/>
      <c r="H34" s="42"/>
      <c r="I34" s="20" t="s">
        <v>4</v>
      </c>
    </row>
    <row r="35" spans="1:9" ht="10.5" customHeight="1">
      <c r="A35" s="48"/>
      <c r="B35" s="10" t="s">
        <v>25</v>
      </c>
      <c r="C35" s="10" t="s">
        <v>21</v>
      </c>
      <c r="D35" s="8" t="s">
        <v>68</v>
      </c>
      <c r="E35" s="37" t="s">
        <v>10</v>
      </c>
      <c r="F35" s="43" t="s">
        <v>10</v>
      </c>
      <c r="G35" s="37" t="s">
        <v>13</v>
      </c>
      <c r="H35" s="36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8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8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8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8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8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39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8" t="s">
        <v>59</v>
      </c>
      <c r="C42" s="64" t="s">
        <v>63</v>
      </c>
      <c r="D42" s="85" t="s">
        <v>63</v>
      </c>
      <c r="E42" s="94" t="s">
        <v>63</v>
      </c>
      <c r="F42" s="93">
        <f>SUM(F44:F45)</f>
        <v>0</v>
      </c>
      <c r="G42" s="85">
        <f>SUM(G44:G45)</f>
        <v>0</v>
      </c>
      <c r="H42" s="93">
        <f>SUM(H44:H45)</f>
        <v>0</v>
      </c>
      <c r="I42" s="92" t="s">
        <v>63</v>
      </c>
    </row>
    <row r="43" spans="1:9" ht="15" customHeight="1">
      <c r="A43" s="57" t="s">
        <v>45</v>
      </c>
      <c r="B43" s="58"/>
      <c r="C43" s="65"/>
      <c r="D43" s="88"/>
      <c r="E43" s="95"/>
      <c r="F43" s="96"/>
      <c r="G43" s="88"/>
      <c r="H43" s="96"/>
      <c r="I43" s="98"/>
    </row>
    <row r="44" spans="1:9" ht="22.5">
      <c r="A44" s="11" t="s">
        <v>85</v>
      </c>
      <c r="B44" s="61" t="s">
        <v>60</v>
      </c>
      <c r="C44" s="59" t="s">
        <v>63</v>
      </c>
      <c r="D44" s="86" t="s">
        <v>63</v>
      </c>
      <c r="E44" s="88" t="s">
        <v>63</v>
      </c>
      <c r="F44" s="89"/>
      <c r="G44" s="86"/>
      <c r="H44" s="89">
        <f>SUM(H46:H47)</f>
        <v>0</v>
      </c>
      <c r="I44" s="90" t="s">
        <v>63</v>
      </c>
    </row>
    <row r="45" spans="1:9" ht="23.25" thickBot="1">
      <c r="A45" s="11" t="s">
        <v>86</v>
      </c>
      <c r="B45" s="62" t="s">
        <v>61</v>
      </c>
      <c r="C45" s="49" t="s">
        <v>63</v>
      </c>
      <c r="D45" s="99" t="s">
        <v>63</v>
      </c>
      <c r="E45" s="100" t="s">
        <v>63</v>
      </c>
      <c r="F45" s="99"/>
      <c r="G45" s="99"/>
      <c r="H45" s="99">
        <f>SUM(H47:H48)</f>
        <v>0</v>
      </c>
      <c r="I45" s="101" t="s">
        <v>63</v>
      </c>
    </row>
    <row r="46" spans="1:9" ht="7.5" customHeight="1">
      <c r="A46" s="46"/>
      <c r="B46" s="46"/>
      <c r="C46" s="28"/>
      <c r="D46" s="28"/>
      <c r="E46" s="28"/>
      <c r="F46" s="28"/>
      <c r="G46" s="28"/>
      <c r="H46" s="28"/>
      <c r="I46" s="28"/>
    </row>
    <row r="47" spans="1:9" ht="28.5" customHeight="1">
      <c r="A47" s="47" t="s">
        <v>118</v>
      </c>
      <c r="B47" s="47"/>
      <c r="C47" s="108" t="s">
        <v>96</v>
      </c>
      <c r="D47" s="52"/>
      <c r="E47" s="52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95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3"/>
      <c r="F52" s="12"/>
      <c r="G52" s="12"/>
      <c r="H52" s="12"/>
      <c r="I52" s="84"/>
    </row>
    <row r="53" spans="1:9" ht="19.5" customHeight="1">
      <c r="A53" s="15" t="s">
        <v>154</v>
      </c>
      <c r="D53" s="12"/>
      <c r="E53" s="12"/>
      <c r="F53" s="12"/>
      <c r="G53" s="12"/>
      <c r="H53" s="12"/>
      <c r="I53" s="84"/>
    </row>
    <row r="54" spans="4:9" ht="9.75" customHeight="1">
      <c r="D54" s="12"/>
      <c r="E54" s="12"/>
      <c r="F54" s="12"/>
      <c r="G54" s="12"/>
      <c r="H54" s="12"/>
      <c r="I54" s="84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2019-10-09T12:16:28Z</cp:lastPrinted>
  <dcterms:created xsi:type="dcterms:W3CDTF">1999-06-18T11:49:53Z</dcterms:created>
  <dcterms:modified xsi:type="dcterms:W3CDTF">2020-11-16T07:19:10Z</dcterms:modified>
  <cp:category/>
  <cp:version/>
  <cp:contentType/>
  <cp:contentStatus/>
</cp:coreProperties>
</file>