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<sst xmlns="http://schemas.openxmlformats.org/spreadsheetml/2006/main" count="349" uniqueCount="196">
  <si>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</si>
  <si>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</si>
  <si>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</si>
  <si>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</si>
  <si>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</si>
  <si>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</si>
  <si>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</si>
  <si>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</si>
  <si>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</si>
  <si>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</si>
  <si>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</si>
  <si>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</si>
  <si>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</si>
  <si>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</si>
  <si>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</si>
  <si>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</si>
  <si>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</si>
  <si>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</si>
  <si>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</si>
  <si>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</si>
  <si>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</si>
  <si>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</si>
  <si>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</si>
  <si>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</si>
  <si>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</si>
  <si>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</si>
  <si>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</si>
  <si>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</si>
  <si>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</si>
  <si>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</si>
  <si>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</si>
  <si>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</si>
  <si>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</si>
  <si>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</si>
  <si>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</si>
  <si>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</si>
  <si>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</si>
  <si>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</si>
  <si>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</si>
  <si>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</si>
  <si>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</si>
  <si>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</si>
  <si>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</si>
  <si>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</si>
  <si>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</si>
  <si>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</si>
  <si>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</si>
  <si>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</si>
  <si>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</si>
  <si>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</si>
  <si>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</si>
  <si>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</si>
  <si>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</si>
  <si>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</si>
  <si>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</si>
  <si>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</si>
  <si>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</si>
  <si>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</si>
  <si>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</si>
  <si>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</si>
  <si>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</si>
  <si>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</si>
  <si>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</si>
  <si>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</si>
  <si>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</si>
  <si>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</si>
  <si>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</si>
  <si>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</si>
  <si>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</si>
  <si>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</si>
  <si>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</si>
  <si>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</si>
  <si>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</si>
  <si>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</si>
  <si>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</si>
  <si>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</si>
  <si>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</si>
  <si>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</si>
  <si>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</si>
  <si>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</si>
  <si>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</si>
  <si>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</si>
  <si>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</si>
  <si>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</si>
  <si>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</si>
  <si>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</si>
  <si>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</si>
  <si>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</si>
  <si>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</si>
  <si>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</si>
  <si>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</si>
  <si>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</si>
  <si>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</si>
  <si>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</si>
  <si>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</si>
  <si>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</si>
  <si>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</si>
  <si>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</si>
  <si>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</si>
  <si>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</si>
  <si>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</si>
  <si>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</si>
  <si>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</si>
  <si>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</si>
  <si>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</si>
  <si>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</si>
  <si>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</si>
  <si>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</si>
  <si>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</si>
  <si>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650 0801 4120000590 244 223</t>
  </si>
  <si>
    <t>650 0102 4120002030 129 213</t>
  </si>
  <si>
    <t>650 0104 4120002040 129 213</t>
  </si>
  <si>
    <t>650 0801 4120000590 119 213</t>
  </si>
  <si>
    <t>Глава сельского поселения  ____________</t>
  </si>
  <si>
    <t>650 0409 4120020641 244 225</t>
  </si>
  <si>
    <t>650 0113 4120000590 111 211</t>
  </si>
  <si>
    <t>Иные выплаты текущего характера физическим лицам</t>
  </si>
  <si>
    <t>650 0111 4120000690 870 296</t>
  </si>
  <si>
    <t>650 0113 4120000590 244 221</t>
  </si>
  <si>
    <t>650 0113 4120000590 244 223</t>
  </si>
  <si>
    <t>650 0113 4120000590 119 213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</si>
  <si>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</si>
  <si>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</si>
  <si>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</si>
  <si>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650 0113 4120000590 244 226</t>
  </si>
  <si>
    <t>Увеличение стоимости прочих материальных запасов однократного применения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</si>
  <si>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</si>
  <si>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</si>
  <si>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650 0503 4120020811 244 225</t>
  </si>
  <si>
    <t>650 0801 4120000590 244 225</t>
  </si>
  <si>
    <t>650 0801 4120000590 244 349</t>
  </si>
  <si>
    <t>650 0801 4120089140 244 310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</si>
  <si>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</si>
  <si>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</si>
  <si>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</si>
  <si>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</si>
  <si>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</si>
  <si>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</si>
  <si>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</si>
  <si>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</si>
  <si>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</si>
  <si>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X</t>
  </si>
  <si>
    <t>Иные выплаты текущего характера организациям</t>
  </si>
  <si>
    <t>650 0113 4120000590 244 227</t>
  </si>
  <si>
    <t>650 0113 4120000590 244 343</t>
  </si>
  <si>
    <t>650 0113 4120000590 244 346</t>
  </si>
  <si>
    <t>650 0113 4120000690 831 297</t>
  </si>
  <si>
    <t>Налоги, пошлины и сборы</t>
  </si>
  <si>
    <t>650 0113 4120000690 852 291</t>
  </si>
  <si>
    <t>650 0113 4120000690 853 297</t>
  </si>
  <si>
    <t>650 0113 4120002400 244 226</t>
  </si>
  <si>
    <t>650 0113 4120002400 244 343</t>
  </si>
  <si>
    <t>650 0113 4120089107 244 346</t>
  </si>
  <si>
    <t>650 0203 4120051180 244 226</t>
  </si>
  <si>
    <t>650 0203 4120051180 244 346</t>
  </si>
  <si>
    <t>650 0309 3500089134 244 226</t>
  </si>
  <si>
    <t>650 0314 3300082300 244 226</t>
  </si>
  <si>
    <t>650 0314 3300082300 244 227</t>
  </si>
  <si>
    <t>650 0314 3300089131 244 310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</si>
  <si>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</si>
  <si>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</si>
  <si>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</si>
  <si>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</si>
  <si>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</si>
  <si>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650 0410 4120002400 244 221</t>
  </si>
  <si>
    <t>650 0410 4120002400 244 226</t>
  </si>
  <si>
    <t>650 0503 3400082420 244 226</t>
  </si>
  <si>
    <t>650 0503 34000S2420 244 226</t>
  </si>
  <si>
    <t>650 0503 3600089157 244 226</t>
  </si>
  <si>
    <t>650 0503 4120020829 244 226</t>
  </si>
  <si>
    <t>650 0605 4120084290 121 211</t>
  </si>
  <si>
    <t>650 0605 4120084290 129 213</t>
  </si>
  <si>
    <t>650 0801 4120000590 111 211</t>
  </si>
  <si>
    <t>650 0801 4120000590 244 310</t>
  </si>
  <si>
    <t>650 0801 4120000590 244 346</t>
  </si>
  <si>
    <t>650 0801 4120089165 244 225</t>
  </si>
  <si>
    <t>650 0801 4120089166 244 225</t>
  </si>
  <si>
    <t>650 1102 4120020639 244 225</t>
  </si>
  <si>
    <t>650 1102 4120020639 244 310</t>
  </si>
  <si>
    <t>650 1102 4120089120 244 223</t>
  </si>
  <si>
    <t>650 1403 4120089020 540 251</t>
  </si>
  <si>
    <t>Результат исполнения бюджета (дефицит/профицит)</t>
  </si>
  <si>
    <t>2. Расходы бюджета</t>
  </si>
  <si>
    <t>Форма 0503127 с. 2</t>
  </si>
  <si>
    <t>через финансовые органы</t>
  </si>
  <si>
    <t>Х</t>
  </si>
  <si>
    <t>на  1 октября 2020 г.</t>
  </si>
  <si>
    <t>01.10.2020</t>
  </si>
  <si>
    <t>650 0107 4120000690 880 297</t>
  </si>
  <si>
    <t>650 0113 4120002400 244 346</t>
  </si>
  <si>
    <t>650 0113 4120020649 244 226</t>
  </si>
  <si>
    <t>650 0314 3300089131 244 225</t>
  </si>
  <si>
    <t>650 0801 4120000590 244 221</t>
  </si>
  <si>
    <t>650 0801 4120089107 244 346</t>
  </si>
  <si>
    <t>"01 " октября 2020  г.</t>
  </si>
  <si>
    <t>Дизер А.А.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</si>
</sst>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top" wrapText="1"/>
    </xf>
    <xf numFmtId="191" fontId="10" fillId="0" borderId="49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right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192" fontId="10" fillId="0" borderId="48" xfId="0" applyNumberFormat="1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horizontal="center" wrapText="1"/>
    </xf>
    <xf numFmtId="0" fontId="10" fillId="0" borderId="56" xfId="0" applyFont="1" applyBorder="1" applyAlignment="1">
      <alignment horizontal="right" wrapText="1"/>
    </xf>
    <xf numFmtId="192" fontId="10" fillId="0" borderId="57" xfId="0" applyNumberFormat="1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F27" sqref="F2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"/>
    </row>
    <row r="2" spans="1:10" ht="16.5" customHeight="1">
      <c r="A2" s="128"/>
      <c r="B2" s="128"/>
      <c r="C2" s="128"/>
      <c r="D2" s="128"/>
      <c r="E2" s="128"/>
      <c r="F2" s="128"/>
      <c r="G2" s="128"/>
      <c r="H2" s="128"/>
      <c r="J2" t="s">
        <v>97</v>
      </c>
    </row>
    <row r="3" spans="1:9" ht="16.5" customHeight="1" thickBot="1">
      <c r="A3" s="128"/>
      <c r="B3" s="128"/>
      <c r="C3" s="128"/>
      <c r="D3" s="128"/>
      <c r="E3" s="128"/>
      <c r="F3" s="128"/>
      <c r="G3" s="128"/>
      <c r="H3" s="12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33</v>
      </c>
      <c r="I4" s="22" t="s">
        <v>39</v>
      </c>
    </row>
    <row r="5" spans="1:9" ht="13.5" customHeight="1">
      <c r="A5" s="16"/>
      <c r="B5" s="16"/>
      <c r="C5" s="16"/>
      <c r="D5" s="76" t="s">
        <v>186</v>
      </c>
      <c r="E5" s="16"/>
      <c r="F5" s="16"/>
      <c r="G5" s="16"/>
      <c r="H5" s="15" t="s">
        <v>30</v>
      </c>
      <c r="I5" s="23" t="s">
        <v>187</v>
      </c>
    </row>
    <row r="6" spans="1:9" ht="39.75" customHeight="1">
      <c r="A6" s="125" t="s">
        <v>105</v>
      </c>
      <c r="B6" s="126"/>
      <c r="C6" s="126"/>
      <c r="D6" s="126"/>
      <c r="E6" s="14"/>
      <c r="F6" s="14"/>
      <c r="G6" s="14"/>
      <c r="H6" s="15" t="s">
        <v>28</v>
      </c>
      <c r="I6" s="23" t="s">
        <v>86</v>
      </c>
    </row>
    <row r="7" spans="1:9" ht="11.25" customHeight="1">
      <c r="A7" s="15" t="s">
        <v>77</v>
      </c>
      <c r="B7" s="129" t="s">
        <v>87</v>
      </c>
      <c r="C7" s="129"/>
      <c r="D7" s="129"/>
      <c r="E7" s="129"/>
      <c r="F7" s="129"/>
      <c r="G7" s="129"/>
      <c r="H7" s="77" t="s">
        <v>67</v>
      </c>
      <c r="I7" s="23" t="s">
        <v>84</v>
      </c>
    </row>
    <row r="8" spans="1:9" ht="13.5" customHeight="1">
      <c r="A8" s="15" t="s">
        <v>78</v>
      </c>
      <c r="B8" s="130" t="s">
        <v>88</v>
      </c>
      <c r="C8" s="130"/>
      <c r="D8" s="130"/>
      <c r="E8" s="130"/>
      <c r="F8" s="130"/>
      <c r="G8" s="130"/>
      <c r="H8" s="77" t="s">
        <v>83</v>
      </c>
      <c r="I8" s="23" t="s">
        <v>85</v>
      </c>
    </row>
    <row r="9" spans="1:9" ht="13.5" customHeight="1">
      <c r="A9" s="15" t="s">
        <v>63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29</v>
      </c>
      <c r="I10" s="24" t="s">
        <v>0</v>
      </c>
    </row>
    <row r="11" spans="2:9" ht="13.5" customHeight="1">
      <c r="B11" s="45"/>
      <c r="C11" s="45" t="s">
        <v>48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24</v>
      </c>
      <c r="C14" s="10" t="s">
        <v>68</v>
      </c>
      <c r="D14" s="8" t="s">
        <v>64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25</v>
      </c>
      <c r="C15" s="30" t="s">
        <v>69</v>
      </c>
      <c r="D15" s="8" t="s">
        <v>65</v>
      </c>
      <c r="E15" s="38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26</v>
      </c>
      <c r="C16" s="10" t="s">
        <v>70</v>
      </c>
      <c r="D16" s="8" t="s">
        <v>5</v>
      </c>
      <c r="E16" s="38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22</v>
      </c>
      <c r="B21" s="55" t="s">
        <v>37</v>
      </c>
      <c r="C21" s="97" t="s">
        <v>59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view="pageBreakPreview" zoomScale="98" zoomScaleSheetLayoutView="98" zoomScalePageLayoutView="0" workbookViewId="0" topLeftCell="A36">
      <selection activeCell="E76" sqref="E76"/>
    </sheetView>
  </sheetViews>
  <sheetFormatPr defaultColWidth="9.00390625" defaultRowHeight="12.75"/>
  <cols>
    <col min="1" max="1" width="64.375" style="0" customWidth="1"/>
    <col min="2" max="2" width="6.00390625" style="0" customWidth="1"/>
    <col min="3" max="3" width="23.00390625" style="0" customWidth="1"/>
    <col min="4" max="7" width="13.625" style="0" customWidth="1"/>
  </cols>
  <sheetData>
    <row r="1" spans="1:7" ht="12.75">
      <c r="A1" s="117"/>
      <c r="B1" s="117"/>
      <c r="C1" s="117"/>
      <c r="D1" s="131" t="s">
        <v>183</v>
      </c>
      <c r="E1" s="132"/>
      <c r="F1" s="132"/>
      <c r="G1" s="132"/>
    </row>
    <row r="2" spans="1:7" ht="15" customHeight="1">
      <c r="A2" s="133" t="s">
        <v>182</v>
      </c>
      <c r="B2" s="132"/>
      <c r="C2" s="132"/>
      <c r="D2" s="132"/>
      <c r="E2" s="132"/>
      <c r="F2" s="132"/>
      <c r="G2" s="132"/>
    </row>
    <row r="3" spans="1:7" ht="12.75">
      <c r="A3" s="118"/>
      <c r="B3" s="117"/>
      <c r="C3" s="117"/>
      <c r="D3" s="117"/>
      <c r="E3" s="117"/>
      <c r="F3" s="117"/>
      <c r="G3" s="117"/>
    </row>
    <row r="4" spans="1:7" ht="39" customHeight="1">
      <c r="A4" s="136" t="s">
        <v>132</v>
      </c>
      <c r="B4" s="136" t="s">
        <v>133</v>
      </c>
      <c r="C4" s="136" t="s">
        <v>134</v>
      </c>
      <c r="D4" s="136" t="s">
        <v>135</v>
      </c>
      <c r="E4" s="134" t="s">
        <v>136</v>
      </c>
      <c r="F4" s="135"/>
      <c r="G4" s="136" t="s">
        <v>137</v>
      </c>
    </row>
    <row r="5" spans="1:7" ht="39" customHeight="1">
      <c r="A5" s="137"/>
      <c r="B5" s="137"/>
      <c r="C5" s="137"/>
      <c r="D5" s="137"/>
      <c r="E5" s="124" t="s">
        <v>184</v>
      </c>
      <c r="F5" s="124" t="s">
        <v>15</v>
      </c>
      <c r="G5" s="137"/>
    </row>
    <row r="6" spans="1:7" ht="13.5" thickBot="1">
      <c r="A6" s="103" t="s">
        <v>138</v>
      </c>
      <c r="B6" s="104" t="s">
        <v>139</v>
      </c>
      <c r="C6" s="104" t="s">
        <v>140</v>
      </c>
      <c r="D6" s="104" t="s">
        <v>2</v>
      </c>
      <c r="E6" s="104" t="s">
        <v>3</v>
      </c>
      <c r="F6" s="104">
        <v>6</v>
      </c>
      <c r="G6" s="104">
        <v>7</v>
      </c>
    </row>
    <row r="7" spans="1:7" ht="12.75">
      <c r="A7" s="105" t="s">
        <v>23</v>
      </c>
      <c r="B7" s="106">
        <v>200</v>
      </c>
      <c r="C7" s="107" t="s">
        <v>141</v>
      </c>
      <c r="D7" s="108">
        <f>SUM(D9:D75)</f>
        <v>37478618.39</v>
      </c>
      <c r="E7" s="108">
        <f>SUM(E9:E75)</f>
        <v>27356017.2</v>
      </c>
      <c r="F7" s="108">
        <f>SUM(F9:F75)</f>
        <v>27356017.2</v>
      </c>
      <c r="G7" s="108">
        <f>SUM(G9:G75)</f>
        <v>10122601.189999998</v>
      </c>
    </row>
    <row r="8" spans="1:7" ht="12.75">
      <c r="A8" s="110" t="s">
        <v>8</v>
      </c>
      <c r="B8" s="111"/>
      <c r="C8" s="112"/>
      <c r="D8" s="113"/>
      <c r="E8" s="113"/>
      <c r="F8" s="123"/>
      <c r="G8" s="114"/>
    </row>
    <row r="9" spans="1:7" ht="12.75">
      <c r="A9" s="105" t="s">
        <v>90</v>
      </c>
      <c r="B9" s="106">
        <v>200</v>
      </c>
      <c r="C9" s="107" t="s">
        <v>98</v>
      </c>
      <c r="D9" s="108">
        <v>1325321.51</v>
      </c>
      <c r="E9" s="108">
        <v>1066000.83</v>
      </c>
      <c r="F9" s="122">
        <f>E9</f>
        <v>1066000.83</v>
      </c>
      <c r="G9" s="109">
        <f>D9-F9</f>
        <v>259320.67999999993</v>
      </c>
    </row>
    <row r="10" spans="1:7" ht="12.75">
      <c r="A10" s="105" t="s">
        <v>91</v>
      </c>
      <c r="B10" s="106">
        <v>200</v>
      </c>
      <c r="C10" s="107" t="s">
        <v>110</v>
      </c>
      <c r="D10" s="108">
        <v>400247.09</v>
      </c>
      <c r="E10" s="108">
        <v>302100.42</v>
      </c>
      <c r="F10" s="122">
        <f aca="true" t="shared" si="0" ref="F10:F76">E10</f>
        <v>302100.42</v>
      </c>
      <c r="G10" s="109">
        <f aca="true" t="shared" si="1" ref="G10:G73">D10-F10</f>
        <v>98146.67000000004</v>
      </c>
    </row>
    <row r="11" spans="1:7" ht="12.75">
      <c r="A11" s="105" t="s">
        <v>90</v>
      </c>
      <c r="B11" s="106">
        <v>200</v>
      </c>
      <c r="C11" s="107" t="s">
        <v>99</v>
      </c>
      <c r="D11" s="108">
        <v>6245640.47</v>
      </c>
      <c r="E11" s="108">
        <v>4467610.98</v>
      </c>
      <c r="F11" s="122">
        <f t="shared" si="0"/>
        <v>4467610.98</v>
      </c>
      <c r="G11" s="109">
        <f t="shared" si="1"/>
        <v>1778029.4899999993</v>
      </c>
    </row>
    <row r="12" spans="1:7" ht="12.75">
      <c r="A12" s="105" t="s">
        <v>91</v>
      </c>
      <c r="B12" s="106">
        <v>200</v>
      </c>
      <c r="C12" s="107" t="s">
        <v>111</v>
      </c>
      <c r="D12" s="108">
        <v>1761451.04</v>
      </c>
      <c r="E12" s="108">
        <v>1285612.04</v>
      </c>
      <c r="F12" s="122">
        <f t="shared" si="0"/>
        <v>1285612.04</v>
      </c>
      <c r="G12" s="109">
        <f t="shared" si="1"/>
        <v>475839</v>
      </c>
    </row>
    <row r="13" spans="1:7" ht="12.75">
      <c r="A13" s="105" t="s">
        <v>142</v>
      </c>
      <c r="B13" s="106">
        <v>200</v>
      </c>
      <c r="C13" s="107" t="s">
        <v>188</v>
      </c>
      <c r="D13" s="108">
        <v>200000</v>
      </c>
      <c r="E13" s="108">
        <v>200000</v>
      </c>
      <c r="F13" s="122">
        <f t="shared" si="0"/>
        <v>200000</v>
      </c>
      <c r="G13" s="109">
        <f t="shared" si="1"/>
        <v>0</v>
      </c>
    </row>
    <row r="14" spans="1:7" ht="12.75">
      <c r="A14" s="105" t="s">
        <v>116</v>
      </c>
      <c r="B14" s="106">
        <v>200</v>
      </c>
      <c r="C14" s="107" t="s">
        <v>117</v>
      </c>
      <c r="D14" s="108">
        <v>30000</v>
      </c>
      <c r="E14" s="115">
        <v>0</v>
      </c>
      <c r="F14" s="122">
        <f t="shared" si="0"/>
        <v>0</v>
      </c>
      <c r="G14" s="109">
        <f t="shared" si="1"/>
        <v>30000</v>
      </c>
    </row>
    <row r="15" spans="1:7" ht="12.75">
      <c r="A15" s="105" t="s">
        <v>90</v>
      </c>
      <c r="B15" s="106">
        <v>200</v>
      </c>
      <c r="C15" s="107" t="s">
        <v>115</v>
      </c>
      <c r="D15" s="108">
        <v>4679824.84</v>
      </c>
      <c r="E15" s="108">
        <v>3153904.94</v>
      </c>
      <c r="F15" s="122">
        <f t="shared" si="0"/>
        <v>3153904.94</v>
      </c>
      <c r="G15" s="109">
        <f t="shared" si="1"/>
        <v>1525919.9</v>
      </c>
    </row>
    <row r="16" spans="1:7" ht="12.75">
      <c r="A16" s="105" t="s">
        <v>91</v>
      </c>
      <c r="B16" s="106">
        <v>200</v>
      </c>
      <c r="C16" s="107" t="s">
        <v>120</v>
      </c>
      <c r="D16" s="108">
        <v>1413307</v>
      </c>
      <c r="E16" s="108">
        <v>1001524.46</v>
      </c>
      <c r="F16" s="122">
        <f t="shared" si="0"/>
        <v>1001524.46</v>
      </c>
      <c r="G16" s="109">
        <f t="shared" si="1"/>
        <v>411782.54000000004</v>
      </c>
    </row>
    <row r="17" spans="1:7" ht="12.75">
      <c r="A17" s="105" t="s">
        <v>92</v>
      </c>
      <c r="B17" s="106">
        <v>200</v>
      </c>
      <c r="C17" s="107" t="s">
        <v>118</v>
      </c>
      <c r="D17" s="108">
        <v>101170.64</v>
      </c>
      <c r="E17" s="108">
        <v>62432.37</v>
      </c>
      <c r="F17" s="122">
        <f t="shared" si="0"/>
        <v>62432.37</v>
      </c>
      <c r="G17" s="109">
        <f t="shared" si="1"/>
        <v>38738.27</v>
      </c>
    </row>
    <row r="18" spans="1:7" ht="12.75">
      <c r="A18" s="105" t="s">
        <v>93</v>
      </c>
      <c r="B18" s="106">
        <v>200</v>
      </c>
      <c r="C18" s="107" t="s">
        <v>119</v>
      </c>
      <c r="D18" s="108">
        <v>441604.18</v>
      </c>
      <c r="E18" s="108">
        <v>259015.04</v>
      </c>
      <c r="F18" s="122">
        <f t="shared" si="0"/>
        <v>259015.04</v>
      </c>
      <c r="G18" s="109">
        <f t="shared" si="1"/>
        <v>182589.13999999998</v>
      </c>
    </row>
    <row r="19" spans="1:7" ht="12.75">
      <c r="A19" s="105" t="s">
        <v>95</v>
      </c>
      <c r="B19" s="106">
        <v>200</v>
      </c>
      <c r="C19" s="107" t="s">
        <v>124</v>
      </c>
      <c r="D19" s="108">
        <v>59826</v>
      </c>
      <c r="E19" s="108">
        <v>59826</v>
      </c>
      <c r="F19" s="122">
        <f t="shared" si="0"/>
        <v>59826</v>
      </c>
      <c r="G19" s="109">
        <f t="shared" si="1"/>
        <v>0</v>
      </c>
    </row>
    <row r="20" spans="1:7" ht="12.75">
      <c r="A20" s="105" t="s">
        <v>121</v>
      </c>
      <c r="B20" s="106">
        <v>200</v>
      </c>
      <c r="C20" s="107" t="s">
        <v>143</v>
      </c>
      <c r="D20" s="108">
        <v>5704.78</v>
      </c>
      <c r="E20" s="108">
        <v>5704.78</v>
      </c>
      <c r="F20" s="122">
        <f t="shared" si="0"/>
        <v>5704.78</v>
      </c>
      <c r="G20" s="109">
        <f t="shared" si="1"/>
        <v>0</v>
      </c>
    </row>
    <row r="21" spans="1:7" ht="12.75">
      <c r="A21" s="105" t="s">
        <v>126</v>
      </c>
      <c r="B21" s="106">
        <v>200</v>
      </c>
      <c r="C21" s="107" t="s">
        <v>144</v>
      </c>
      <c r="D21" s="108">
        <v>118800</v>
      </c>
      <c r="E21" s="108">
        <v>27846.9</v>
      </c>
      <c r="F21" s="122">
        <f t="shared" si="0"/>
        <v>27846.9</v>
      </c>
      <c r="G21" s="109">
        <f t="shared" si="1"/>
        <v>90953.1</v>
      </c>
    </row>
    <row r="22" spans="1:7" ht="12.75">
      <c r="A22" s="105" t="s">
        <v>127</v>
      </c>
      <c r="B22" s="106">
        <v>200</v>
      </c>
      <c r="C22" s="107" t="s">
        <v>145</v>
      </c>
      <c r="D22" s="108">
        <v>1800</v>
      </c>
      <c r="E22" s="108">
        <v>1678</v>
      </c>
      <c r="F22" s="122">
        <f t="shared" si="0"/>
        <v>1678</v>
      </c>
      <c r="G22" s="109">
        <f t="shared" si="1"/>
        <v>122</v>
      </c>
    </row>
    <row r="23" spans="1:7" ht="12.75">
      <c r="A23" s="105" t="s">
        <v>142</v>
      </c>
      <c r="B23" s="106">
        <v>200</v>
      </c>
      <c r="C23" s="107" t="s">
        <v>146</v>
      </c>
      <c r="D23" s="108">
        <v>4500</v>
      </c>
      <c r="E23" s="108">
        <v>4500</v>
      </c>
      <c r="F23" s="122">
        <f t="shared" si="0"/>
        <v>4500</v>
      </c>
      <c r="G23" s="109">
        <f t="shared" si="1"/>
        <v>0</v>
      </c>
    </row>
    <row r="24" spans="1:7" ht="12.75">
      <c r="A24" s="105" t="s">
        <v>147</v>
      </c>
      <c r="B24" s="106">
        <v>200</v>
      </c>
      <c r="C24" s="107" t="s">
        <v>148</v>
      </c>
      <c r="D24" s="108">
        <v>16472</v>
      </c>
      <c r="E24" s="108">
        <v>16472</v>
      </c>
      <c r="F24" s="122">
        <f t="shared" si="0"/>
        <v>16472</v>
      </c>
      <c r="G24" s="109">
        <f t="shared" si="1"/>
        <v>0</v>
      </c>
    </row>
    <row r="25" spans="1:7" ht="12.75">
      <c r="A25" s="105" t="s">
        <v>142</v>
      </c>
      <c r="B25" s="106">
        <v>200</v>
      </c>
      <c r="C25" s="107" t="s">
        <v>149</v>
      </c>
      <c r="D25" s="108">
        <v>15000</v>
      </c>
      <c r="E25" s="108">
        <v>15000</v>
      </c>
      <c r="F25" s="122">
        <f t="shared" si="0"/>
        <v>15000</v>
      </c>
      <c r="G25" s="109">
        <f t="shared" si="1"/>
        <v>0</v>
      </c>
    </row>
    <row r="26" spans="1:7" ht="12.75">
      <c r="A26" s="105" t="s">
        <v>95</v>
      </c>
      <c r="B26" s="106">
        <v>200</v>
      </c>
      <c r="C26" s="107" t="s">
        <v>150</v>
      </c>
      <c r="D26" s="108">
        <v>92320</v>
      </c>
      <c r="E26" s="108">
        <v>58620</v>
      </c>
      <c r="F26" s="122">
        <f t="shared" si="0"/>
        <v>58620</v>
      </c>
      <c r="G26" s="109">
        <f t="shared" si="1"/>
        <v>33700</v>
      </c>
    </row>
    <row r="27" spans="1:7" ht="12.75">
      <c r="A27" s="105" t="s">
        <v>126</v>
      </c>
      <c r="B27" s="106">
        <v>200</v>
      </c>
      <c r="C27" s="107" t="s">
        <v>151</v>
      </c>
      <c r="D27" s="108">
        <v>45103.08</v>
      </c>
      <c r="E27" s="108">
        <v>45103.08</v>
      </c>
      <c r="F27" s="122">
        <f t="shared" si="0"/>
        <v>45103.08</v>
      </c>
      <c r="G27" s="109">
        <f t="shared" si="1"/>
        <v>0</v>
      </c>
    </row>
    <row r="28" spans="1:7" ht="12.75">
      <c r="A28" s="105" t="s">
        <v>127</v>
      </c>
      <c r="B28" s="106">
        <v>200</v>
      </c>
      <c r="C28" s="107" t="s">
        <v>189</v>
      </c>
      <c r="D28" s="108">
        <v>3995</v>
      </c>
      <c r="E28" s="108">
        <v>3995</v>
      </c>
      <c r="F28" s="122">
        <f t="shared" si="0"/>
        <v>3995</v>
      </c>
      <c r="G28" s="109">
        <f t="shared" si="1"/>
        <v>0</v>
      </c>
    </row>
    <row r="29" spans="1:7" ht="12.75">
      <c r="A29" s="105" t="s">
        <v>95</v>
      </c>
      <c r="B29" s="106">
        <v>200</v>
      </c>
      <c r="C29" s="107" t="s">
        <v>190</v>
      </c>
      <c r="D29" s="108">
        <v>22687.69</v>
      </c>
      <c r="E29" s="115">
        <v>0</v>
      </c>
      <c r="F29" s="122">
        <f t="shared" si="0"/>
        <v>0</v>
      </c>
      <c r="G29" s="109">
        <f t="shared" si="1"/>
        <v>22687.69</v>
      </c>
    </row>
    <row r="30" spans="1:7" ht="12.75">
      <c r="A30" s="105" t="s">
        <v>127</v>
      </c>
      <c r="B30" s="106">
        <v>200</v>
      </c>
      <c r="C30" s="107" t="s">
        <v>152</v>
      </c>
      <c r="D30" s="108">
        <v>53255</v>
      </c>
      <c r="E30" s="108">
        <v>53255</v>
      </c>
      <c r="F30" s="122">
        <f t="shared" si="0"/>
        <v>53255</v>
      </c>
      <c r="G30" s="109">
        <f t="shared" si="1"/>
        <v>0</v>
      </c>
    </row>
    <row r="31" spans="1:7" ht="12.75">
      <c r="A31" s="105" t="s">
        <v>90</v>
      </c>
      <c r="B31" s="106">
        <v>200</v>
      </c>
      <c r="C31" s="107" t="s">
        <v>100</v>
      </c>
      <c r="D31" s="108">
        <v>137785.2</v>
      </c>
      <c r="E31" s="108">
        <v>112430.88</v>
      </c>
      <c r="F31" s="122">
        <f t="shared" si="0"/>
        <v>112430.88</v>
      </c>
      <c r="G31" s="109">
        <f t="shared" si="1"/>
        <v>25354.320000000007</v>
      </c>
    </row>
    <row r="32" spans="1:7" ht="12.75">
      <c r="A32" s="105" t="s">
        <v>91</v>
      </c>
      <c r="B32" s="106">
        <v>200</v>
      </c>
      <c r="C32" s="107" t="s">
        <v>101</v>
      </c>
      <c r="D32" s="108">
        <v>59614.8</v>
      </c>
      <c r="E32" s="108">
        <v>33954.12</v>
      </c>
      <c r="F32" s="122">
        <f t="shared" si="0"/>
        <v>33954.12</v>
      </c>
      <c r="G32" s="109">
        <f t="shared" si="1"/>
        <v>25660.68</v>
      </c>
    </row>
    <row r="33" spans="1:7" ht="12.75">
      <c r="A33" s="105" t="s">
        <v>95</v>
      </c>
      <c r="B33" s="106">
        <v>200</v>
      </c>
      <c r="C33" s="107" t="s">
        <v>153</v>
      </c>
      <c r="D33" s="108">
        <v>18000</v>
      </c>
      <c r="E33" s="108">
        <v>18000</v>
      </c>
      <c r="F33" s="122">
        <f t="shared" si="0"/>
        <v>18000</v>
      </c>
      <c r="G33" s="109">
        <f t="shared" si="1"/>
        <v>0</v>
      </c>
    </row>
    <row r="34" spans="1:7" ht="12.75">
      <c r="A34" s="105" t="s">
        <v>127</v>
      </c>
      <c r="B34" s="106">
        <v>200</v>
      </c>
      <c r="C34" s="107" t="s">
        <v>154</v>
      </c>
      <c r="D34" s="108">
        <v>3600</v>
      </c>
      <c r="E34" s="115">
        <v>0</v>
      </c>
      <c r="F34" s="122">
        <f t="shared" si="0"/>
        <v>0</v>
      </c>
      <c r="G34" s="109">
        <f t="shared" si="1"/>
        <v>3600</v>
      </c>
    </row>
    <row r="35" spans="1:7" ht="12.75">
      <c r="A35" s="105" t="s">
        <v>90</v>
      </c>
      <c r="B35" s="106">
        <v>200</v>
      </c>
      <c r="C35" s="107" t="s">
        <v>102</v>
      </c>
      <c r="D35" s="108">
        <v>14602.53</v>
      </c>
      <c r="E35" s="108">
        <v>12497.33</v>
      </c>
      <c r="F35" s="122">
        <f t="shared" si="0"/>
        <v>12497.33</v>
      </c>
      <c r="G35" s="109">
        <f t="shared" si="1"/>
        <v>2105.2000000000007</v>
      </c>
    </row>
    <row r="36" spans="1:7" ht="12.75">
      <c r="A36" s="105" t="s">
        <v>91</v>
      </c>
      <c r="B36" s="106">
        <v>200</v>
      </c>
      <c r="C36" s="107" t="s">
        <v>103</v>
      </c>
      <c r="D36" s="108">
        <v>6318</v>
      </c>
      <c r="E36" s="108">
        <v>3774.2</v>
      </c>
      <c r="F36" s="122">
        <f t="shared" si="0"/>
        <v>3774.2</v>
      </c>
      <c r="G36" s="109">
        <f t="shared" si="1"/>
        <v>2543.8</v>
      </c>
    </row>
    <row r="37" spans="1:7" ht="12.75">
      <c r="A37" s="105" t="s">
        <v>95</v>
      </c>
      <c r="B37" s="106">
        <v>200</v>
      </c>
      <c r="C37" s="107" t="s">
        <v>155</v>
      </c>
      <c r="D37" s="108">
        <v>14082.12</v>
      </c>
      <c r="E37" s="108">
        <v>14082.12</v>
      </c>
      <c r="F37" s="122">
        <f t="shared" si="0"/>
        <v>14082.12</v>
      </c>
      <c r="G37" s="109">
        <f t="shared" si="1"/>
        <v>0</v>
      </c>
    </row>
    <row r="38" spans="1:7" ht="12.75">
      <c r="A38" s="105" t="s">
        <v>95</v>
      </c>
      <c r="B38" s="106">
        <v>200</v>
      </c>
      <c r="C38" s="107" t="s">
        <v>156</v>
      </c>
      <c r="D38" s="108">
        <v>12550</v>
      </c>
      <c r="E38" s="108">
        <v>6950</v>
      </c>
      <c r="F38" s="122">
        <f t="shared" si="0"/>
        <v>6950</v>
      </c>
      <c r="G38" s="109">
        <f t="shared" si="1"/>
        <v>5600</v>
      </c>
    </row>
    <row r="39" spans="1:7" ht="12.75">
      <c r="A39" s="105" t="s">
        <v>121</v>
      </c>
      <c r="B39" s="106">
        <v>200</v>
      </c>
      <c r="C39" s="107" t="s">
        <v>157</v>
      </c>
      <c r="D39" s="108">
        <v>1350</v>
      </c>
      <c r="E39" s="115">
        <v>0</v>
      </c>
      <c r="F39" s="122">
        <f t="shared" si="0"/>
        <v>0</v>
      </c>
      <c r="G39" s="109">
        <f t="shared" si="1"/>
        <v>1350</v>
      </c>
    </row>
    <row r="40" spans="1:7" ht="12.75">
      <c r="A40" s="105" t="s">
        <v>94</v>
      </c>
      <c r="B40" s="106">
        <v>200</v>
      </c>
      <c r="C40" s="107" t="s">
        <v>191</v>
      </c>
      <c r="D40" s="108">
        <v>100000</v>
      </c>
      <c r="E40" s="115">
        <v>0</v>
      </c>
      <c r="F40" s="122">
        <f t="shared" si="0"/>
        <v>0</v>
      </c>
      <c r="G40" s="109">
        <f t="shared" si="1"/>
        <v>100000</v>
      </c>
    </row>
    <row r="41" spans="1:7" ht="12.75">
      <c r="A41" s="105" t="s">
        <v>107</v>
      </c>
      <c r="B41" s="106">
        <v>200</v>
      </c>
      <c r="C41" s="107" t="s">
        <v>158</v>
      </c>
      <c r="D41" s="108">
        <v>213166.67</v>
      </c>
      <c r="E41" s="108">
        <v>89000</v>
      </c>
      <c r="F41" s="122">
        <f t="shared" si="0"/>
        <v>89000</v>
      </c>
      <c r="G41" s="109">
        <f t="shared" si="1"/>
        <v>124166.67000000001</v>
      </c>
    </row>
    <row r="42" spans="1:7" ht="12.75">
      <c r="A42" s="105" t="s">
        <v>95</v>
      </c>
      <c r="B42" s="106">
        <v>200</v>
      </c>
      <c r="C42" s="107" t="s">
        <v>159</v>
      </c>
      <c r="D42" s="108">
        <v>12550</v>
      </c>
      <c r="E42" s="108">
        <v>6950</v>
      </c>
      <c r="F42" s="122">
        <f t="shared" si="0"/>
        <v>6950</v>
      </c>
      <c r="G42" s="109">
        <f t="shared" si="1"/>
        <v>5600</v>
      </c>
    </row>
    <row r="43" spans="1:7" ht="12.75">
      <c r="A43" s="105" t="s">
        <v>121</v>
      </c>
      <c r="B43" s="106">
        <v>200</v>
      </c>
      <c r="C43" s="107" t="s">
        <v>160</v>
      </c>
      <c r="D43" s="108">
        <v>1350</v>
      </c>
      <c r="E43" s="115">
        <v>0</v>
      </c>
      <c r="F43" s="122">
        <f t="shared" si="0"/>
        <v>0</v>
      </c>
      <c r="G43" s="109">
        <f t="shared" si="1"/>
        <v>1350</v>
      </c>
    </row>
    <row r="44" spans="1:7" ht="12.75">
      <c r="A44" s="105" t="s">
        <v>90</v>
      </c>
      <c r="B44" s="106">
        <v>200</v>
      </c>
      <c r="C44" s="107" t="s">
        <v>161</v>
      </c>
      <c r="D44" s="108">
        <v>33136.71</v>
      </c>
      <c r="E44" s="115">
        <v>0</v>
      </c>
      <c r="F44" s="122">
        <f t="shared" si="0"/>
        <v>0</v>
      </c>
      <c r="G44" s="109">
        <f t="shared" si="1"/>
        <v>33136.71</v>
      </c>
    </row>
    <row r="45" spans="1:7" ht="12.75">
      <c r="A45" s="105" t="s">
        <v>91</v>
      </c>
      <c r="B45" s="106">
        <v>200</v>
      </c>
      <c r="C45" s="107" t="s">
        <v>162</v>
      </c>
      <c r="D45" s="108">
        <v>10007.29</v>
      </c>
      <c r="E45" s="115">
        <v>0</v>
      </c>
      <c r="F45" s="122">
        <f t="shared" si="0"/>
        <v>0</v>
      </c>
      <c r="G45" s="109">
        <f t="shared" si="1"/>
        <v>10007.29</v>
      </c>
    </row>
    <row r="46" spans="1:7" ht="12.75">
      <c r="A46" s="105" t="s">
        <v>95</v>
      </c>
      <c r="B46" s="106">
        <v>200</v>
      </c>
      <c r="C46" s="107" t="s">
        <v>163</v>
      </c>
      <c r="D46" s="108">
        <v>24500</v>
      </c>
      <c r="E46" s="115">
        <v>0</v>
      </c>
      <c r="F46" s="122">
        <f t="shared" si="0"/>
        <v>0</v>
      </c>
      <c r="G46" s="109">
        <f t="shared" si="1"/>
        <v>24500</v>
      </c>
    </row>
    <row r="47" spans="1:7" ht="12.75">
      <c r="A47" s="105" t="s">
        <v>94</v>
      </c>
      <c r="B47" s="106">
        <v>200</v>
      </c>
      <c r="C47" s="107" t="s">
        <v>114</v>
      </c>
      <c r="D47" s="108">
        <v>2264054.96</v>
      </c>
      <c r="E47" s="108">
        <v>1336364.97</v>
      </c>
      <c r="F47" s="122">
        <f t="shared" si="0"/>
        <v>1336364.97</v>
      </c>
      <c r="G47" s="109">
        <f t="shared" si="1"/>
        <v>927689.99</v>
      </c>
    </row>
    <row r="48" spans="1:7" ht="12.75">
      <c r="A48" s="105" t="s">
        <v>92</v>
      </c>
      <c r="B48" s="106">
        <v>200</v>
      </c>
      <c r="C48" s="107" t="s">
        <v>164</v>
      </c>
      <c r="D48" s="108">
        <v>118267.2</v>
      </c>
      <c r="E48" s="108">
        <v>104982.5</v>
      </c>
      <c r="F48" s="122">
        <f t="shared" si="0"/>
        <v>104982.5</v>
      </c>
      <c r="G48" s="109">
        <f t="shared" si="1"/>
        <v>13284.699999999997</v>
      </c>
    </row>
    <row r="49" spans="1:7" ht="12.75">
      <c r="A49" s="105" t="s">
        <v>95</v>
      </c>
      <c r="B49" s="106">
        <v>200</v>
      </c>
      <c r="C49" s="107" t="s">
        <v>165</v>
      </c>
      <c r="D49" s="108">
        <v>55597</v>
      </c>
      <c r="E49" s="108">
        <v>41270</v>
      </c>
      <c r="F49" s="122">
        <f t="shared" si="0"/>
        <v>41270</v>
      </c>
      <c r="G49" s="109">
        <f t="shared" si="1"/>
        <v>14327</v>
      </c>
    </row>
    <row r="50" spans="1:7" ht="12.75">
      <c r="A50" s="105" t="s">
        <v>95</v>
      </c>
      <c r="B50" s="106">
        <v>200</v>
      </c>
      <c r="C50" s="107" t="s">
        <v>166</v>
      </c>
      <c r="D50" s="108">
        <v>100000</v>
      </c>
      <c r="E50" s="115">
        <v>0</v>
      </c>
      <c r="F50" s="122">
        <f t="shared" si="0"/>
        <v>0</v>
      </c>
      <c r="G50" s="109">
        <f t="shared" si="1"/>
        <v>100000</v>
      </c>
    </row>
    <row r="51" spans="1:7" ht="12.75">
      <c r="A51" s="105" t="s">
        <v>95</v>
      </c>
      <c r="B51" s="106">
        <v>200</v>
      </c>
      <c r="C51" s="107" t="s">
        <v>167</v>
      </c>
      <c r="D51" s="108">
        <v>1010.1</v>
      </c>
      <c r="E51" s="115">
        <v>0</v>
      </c>
      <c r="F51" s="122">
        <f t="shared" si="0"/>
        <v>0</v>
      </c>
      <c r="G51" s="109">
        <f t="shared" si="1"/>
        <v>1010.1</v>
      </c>
    </row>
    <row r="52" spans="1:7" ht="12.75">
      <c r="A52" s="105" t="s">
        <v>95</v>
      </c>
      <c r="B52" s="106">
        <v>200</v>
      </c>
      <c r="C52" s="107" t="s">
        <v>168</v>
      </c>
      <c r="D52" s="108">
        <v>214520</v>
      </c>
      <c r="E52" s="108">
        <v>37120</v>
      </c>
      <c r="F52" s="122">
        <f t="shared" si="0"/>
        <v>37120</v>
      </c>
      <c r="G52" s="109">
        <f t="shared" si="1"/>
        <v>177400</v>
      </c>
    </row>
    <row r="53" spans="1:7" ht="12.75">
      <c r="A53" s="105" t="s">
        <v>93</v>
      </c>
      <c r="B53" s="106">
        <v>200</v>
      </c>
      <c r="C53" s="107" t="s">
        <v>108</v>
      </c>
      <c r="D53" s="108">
        <v>260306.05</v>
      </c>
      <c r="E53" s="108">
        <v>123088.63</v>
      </c>
      <c r="F53" s="122">
        <f t="shared" si="0"/>
        <v>123088.63</v>
      </c>
      <c r="G53" s="109">
        <f t="shared" si="1"/>
        <v>137217.41999999998</v>
      </c>
    </row>
    <row r="54" spans="1:7" ht="12.75">
      <c r="A54" s="105" t="s">
        <v>94</v>
      </c>
      <c r="B54" s="106">
        <v>200</v>
      </c>
      <c r="C54" s="107" t="s">
        <v>128</v>
      </c>
      <c r="D54" s="108">
        <v>110736.08</v>
      </c>
      <c r="E54" s="108">
        <v>110736.08</v>
      </c>
      <c r="F54" s="122">
        <f t="shared" si="0"/>
        <v>110736.08</v>
      </c>
      <c r="G54" s="109">
        <f t="shared" si="1"/>
        <v>0</v>
      </c>
    </row>
    <row r="55" spans="1:7" ht="12.75">
      <c r="A55" s="105" t="s">
        <v>95</v>
      </c>
      <c r="B55" s="106">
        <v>200</v>
      </c>
      <c r="C55" s="107" t="s">
        <v>169</v>
      </c>
      <c r="D55" s="108">
        <v>177400</v>
      </c>
      <c r="E55" s="108">
        <v>177400</v>
      </c>
      <c r="F55" s="122">
        <f t="shared" si="0"/>
        <v>177400</v>
      </c>
      <c r="G55" s="109">
        <f t="shared" si="1"/>
        <v>0</v>
      </c>
    </row>
    <row r="56" spans="1:7" ht="12.75">
      <c r="A56" s="105" t="s">
        <v>94</v>
      </c>
      <c r="B56" s="106">
        <v>200</v>
      </c>
      <c r="C56" s="107" t="s">
        <v>104</v>
      </c>
      <c r="D56" s="108">
        <v>32628.84</v>
      </c>
      <c r="E56" s="108">
        <v>19033.49</v>
      </c>
      <c r="F56" s="122">
        <f t="shared" si="0"/>
        <v>19033.49</v>
      </c>
      <c r="G56" s="109">
        <f t="shared" si="1"/>
        <v>13595.349999999999</v>
      </c>
    </row>
    <row r="57" spans="1:7" ht="12.75">
      <c r="A57" s="105" t="s">
        <v>90</v>
      </c>
      <c r="B57" s="106">
        <v>200</v>
      </c>
      <c r="C57" s="107" t="s">
        <v>170</v>
      </c>
      <c r="D57" s="108">
        <v>170.17</v>
      </c>
      <c r="E57" s="108">
        <v>170.17</v>
      </c>
      <c r="F57" s="122">
        <f t="shared" si="0"/>
        <v>170.17</v>
      </c>
      <c r="G57" s="109">
        <f t="shared" si="1"/>
        <v>0</v>
      </c>
    </row>
    <row r="58" spans="1:7" ht="12.75">
      <c r="A58" s="105" t="s">
        <v>91</v>
      </c>
      <c r="B58" s="106">
        <v>200</v>
      </c>
      <c r="C58" s="107" t="s">
        <v>171</v>
      </c>
      <c r="D58" s="108">
        <v>73.5</v>
      </c>
      <c r="E58" s="108">
        <v>73.5</v>
      </c>
      <c r="F58" s="122">
        <f t="shared" si="0"/>
        <v>73.5</v>
      </c>
      <c r="G58" s="109">
        <f t="shared" si="1"/>
        <v>0</v>
      </c>
    </row>
    <row r="59" spans="1:7" ht="12.75">
      <c r="A59" s="105" t="s">
        <v>90</v>
      </c>
      <c r="B59" s="106">
        <v>200</v>
      </c>
      <c r="C59" s="107" t="s">
        <v>172</v>
      </c>
      <c r="D59" s="108">
        <v>1422200.1</v>
      </c>
      <c r="E59" s="108">
        <v>1422200.1</v>
      </c>
      <c r="F59" s="122">
        <f t="shared" si="0"/>
        <v>1422200.1</v>
      </c>
      <c r="G59" s="109">
        <f t="shared" si="1"/>
        <v>0</v>
      </c>
    </row>
    <row r="60" spans="1:7" ht="12.75">
      <c r="A60" s="105" t="s">
        <v>91</v>
      </c>
      <c r="B60" s="106">
        <v>200</v>
      </c>
      <c r="C60" s="107" t="s">
        <v>112</v>
      </c>
      <c r="D60" s="108">
        <v>420903.34</v>
      </c>
      <c r="E60" s="108">
        <v>420903.34</v>
      </c>
      <c r="F60" s="122">
        <f t="shared" si="0"/>
        <v>420903.34</v>
      </c>
      <c r="G60" s="109">
        <f t="shared" si="1"/>
        <v>0</v>
      </c>
    </row>
    <row r="61" spans="1:7" ht="12.75">
      <c r="A61" s="105" t="s">
        <v>92</v>
      </c>
      <c r="B61" s="106">
        <v>200</v>
      </c>
      <c r="C61" s="107" t="s">
        <v>192</v>
      </c>
      <c r="D61" s="108">
        <v>11824.88</v>
      </c>
      <c r="E61" s="108">
        <v>10980.49</v>
      </c>
      <c r="F61" s="122">
        <f t="shared" si="0"/>
        <v>10980.49</v>
      </c>
      <c r="G61" s="109">
        <f t="shared" si="1"/>
        <v>844.3899999999994</v>
      </c>
    </row>
    <row r="62" spans="1:7" ht="12.75">
      <c r="A62" s="105" t="s">
        <v>93</v>
      </c>
      <c r="B62" s="106">
        <v>200</v>
      </c>
      <c r="C62" s="107" t="s">
        <v>109</v>
      </c>
      <c r="D62" s="108">
        <v>288507.42</v>
      </c>
      <c r="E62" s="108">
        <v>276253.83</v>
      </c>
      <c r="F62" s="122">
        <f t="shared" si="0"/>
        <v>276253.83</v>
      </c>
      <c r="G62" s="109">
        <f t="shared" si="1"/>
        <v>12253.589999999967</v>
      </c>
    </row>
    <row r="63" spans="1:7" ht="12.75">
      <c r="A63" s="105" t="s">
        <v>94</v>
      </c>
      <c r="B63" s="106">
        <v>200</v>
      </c>
      <c r="C63" s="107" t="s">
        <v>129</v>
      </c>
      <c r="D63" s="108">
        <v>34841.36</v>
      </c>
      <c r="E63" s="108">
        <v>34841.36</v>
      </c>
      <c r="F63" s="122">
        <f t="shared" si="0"/>
        <v>34841.36</v>
      </c>
      <c r="G63" s="109">
        <f t="shared" si="1"/>
        <v>0</v>
      </c>
    </row>
    <row r="64" spans="1:7" ht="12.75">
      <c r="A64" s="105" t="s">
        <v>107</v>
      </c>
      <c r="B64" s="106">
        <v>200</v>
      </c>
      <c r="C64" s="107" t="s">
        <v>173</v>
      </c>
      <c r="D64" s="108">
        <v>1277618.9</v>
      </c>
      <c r="E64" s="108">
        <v>1261791.99</v>
      </c>
      <c r="F64" s="122">
        <f t="shared" si="0"/>
        <v>1261791.99</v>
      </c>
      <c r="G64" s="109">
        <f t="shared" si="1"/>
        <v>15826.909999999916</v>
      </c>
    </row>
    <row r="65" spans="1:7" ht="12.75">
      <c r="A65" s="105" t="s">
        <v>127</v>
      </c>
      <c r="B65" s="106">
        <v>200</v>
      </c>
      <c r="C65" s="107" t="s">
        <v>174</v>
      </c>
      <c r="D65" s="108">
        <v>125336</v>
      </c>
      <c r="E65" s="108">
        <v>125336</v>
      </c>
      <c r="F65" s="122">
        <f t="shared" si="0"/>
        <v>125336</v>
      </c>
      <c r="G65" s="109">
        <f t="shared" si="1"/>
        <v>0</v>
      </c>
    </row>
    <row r="66" spans="1:7" ht="12.75">
      <c r="A66" s="105" t="s">
        <v>125</v>
      </c>
      <c r="B66" s="106">
        <v>200</v>
      </c>
      <c r="C66" s="107" t="s">
        <v>130</v>
      </c>
      <c r="D66" s="108">
        <v>25257</v>
      </c>
      <c r="E66" s="108">
        <v>25257</v>
      </c>
      <c r="F66" s="122">
        <f t="shared" si="0"/>
        <v>25257</v>
      </c>
      <c r="G66" s="109">
        <f t="shared" si="1"/>
        <v>0</v>
      </c>
    </row>
    <row r="67" spans="1:7" ht="12.75">
      <c r="A67" s="105" t="s">
        <v>127</v>
      </c>
      <c r="B67" s="106">
        <v>200</v>
      </c>
      <c r="C67" s="107" t="s">
        <v>193</v>
      </c>
      <c r="D67" s="108">
        <v>90000</v>
      </c>
      <c r="E67" s="115">
        <v>0</v>
      </c>
      <c r="F67" s="122">
        <f t="shared" si="0"/>
        <v>0</v>
      </c>
      <c r="G67" s="109">
        <f t="shared" si="1"/>
        <v>90000</v>
      </c>
    </row>
    <row r="68" spans="1:7" ht="12.75">
      <c r="A68" s="105" t="s">
        <v>107</v>
      </c>
      <c r="B68" s="106">
        <v>200</v>
      </c>
      <c r="C68" s="107" t="s">
        <v>131</v>
      </c>
      <c r="D68" s="108">
        <v>18300</v>
      </c>
      <c r="E68" s="108">
        <v>18300</v>
      </c>
      <c r="F68" s="122">
        <f t="shared" si="0"/>
        <v>18300</v>
      </c>
      <c r="G68" s="109">
        <f t="shared" si="1"/>
        <v>0</v>
      </c>
    </row>
    <row r="69" spans="1:7" ht="12.75">
      <c r="A69" s="105" t="s">
        <v>94</v>
      </c>
      <c r="B69" s="106">
        <v>200</v>
      </c>
      <c r="C69" s="107" t="s">
        <v>175</v>
      </c>
      <c r="D69" s="108">
        <v>296377</v>
      </c>
      <c r="E69" s="108">
        <v>296377</v>
      </c>
      <c r="F69" s="122">
        <f t="shared" si="0"/>
        <v>296377</v>
      </c>
      <c r="G69" s="109">
        <f t="shared" si="1"/>
        <v>0</v>
      </c>
    </row>
    <row r="70" spans="1:7" ht="12.75">
      <c r="A70" s="105" t="s">
        <v>94</v>
      </c>
      <c r="B70" s="106">
        <v>200</v>
      </c>
      <c r="C70" s="107" t="s">
        <v>176</v>
      </c>
      <c r="D70" s="108">
        <v>9603</v>
      </c>
      <c r="E70" s="108">
        <v>9603</v>
      </c>
      <c r="F70" s="122">
        <f t="shared" si="0"/>
        <v>9603</v>
      </c>
      <c r="G70" s="109">
        <f t="shared" si="1"/>
        <v>0</v>
      </c>
    </row>
    <row r="71" spans="1:7" ht="22.5">
      <c r="A71" s="105" t="s">
        <v>122</v>
      </c>
      <c r="B71" s="106">
        <v>200</v>
      </c>
      <c r="C71" s="107" t="s">
        <v>123</v>
      </c>
      <c r="D71" s="108">
        <v>60000</v>
      </c>
      <c r="E71" s="108">
        <v>45000</v>
      </c>
      <c r="F71" s="122">
        <f t="shared" si="0"/>
        <v>45000</v>
      </c>
      <c r="G71" s="109">
        <f t="shared" si="1"/>
        <v>15000</v>
      </c>
    </row>
    <row r="72" spans="1:7" ht="12.75">
      <c r="A72" s="105" t="s">
        <v>94</v>
      </c>
      <c r="B72" s="106">
        <v>200</v>
      </c>
      <c r="C72" s="107" t="s">
        <v>177</v>
      </c>
      <c r="D72" s="108">
        <v>99910</v>
      </c>
      <c r="E72" s="108">
        <v>99910</v>
      </c>
      <c r="F72" s="122">
        <f t="shared" si="0"/>
        <v>99910</v>
      </c>
      <c r="G72" s="109">
        <f t="shared" si="1"/>
        <v>0</v>
      </c>
    </row>
    <row r="73" spans="1:7" ht="12.75">
      <c r="A73" s="105" t="s">
        <v>107</v>
      </c>
      <c r="B73" s="106">
        <v>200</v>
      </c>
      <c r="C73" s="107" t="s">
        <v>178</v>
      </c>
      <c r="D73" s="108">
        <v>99990</v>
      </c>
      <c r="E73" s="108">
        <v>99990</v>
      </c>
      <c r="F73" s="122">
        <f t="shared" si="0"/>
        <v>99990</v>
      </c>
      <c r="G73" s="109">
        <f t="shared" si="1"/>
        <v>0</v>
      </c>
    </row>
    <row r="74" spans="1:7" ht="12.75">
      <c r="A74" s="105" t="s">
        <v>93</v>
      </c>
      <c r="B74" s="106">
        <v>200</v>
      </c>
      <c r="C74" s="107" t="s">
        <v>179</v>
      </c>
      <c r="D74" s="108">
        <v>1100078.85</v>
      </c>
      <c r="E74" s="108">
        <v>1099897.32</v>
      </c>
      <c r="F74" s="122">
        <f t="shared" si="0"/>
        <v>1099897.32</v>
      </c>
      <c r="G74" s="109">
        <f>D74-F74</f>
        <v>181.53000000002794</v>
      </c>
    </row>
    <row r="75" spans="1:7" ht="12.75">
      <c r="A75" s="105" t="s">
        <v>96</v>
      </c>
      <c r="B75" s="106">
        <v>200</v>
      </c>
      <c r="C75" s="107" t="s">
        <v>180</v>
      </c>
      <c r="D75" s="108">
        <v>11062463</v>
      </c>
      <c r="E75" s="108">
        <v>7771295.94</v>
      </c>
      <c r="F75" s="122">
        <f t="shared" si="0"/>
        <v>7771295.94</v>
      </c>
      <c r="G75" s="109">
        <f>D75-F75</f>
        <v>3291167.0599999996</v>
      </c>
    </row>
    <row r="76" spans="1:7" ht="13.5" thickBot="1">
      <c r="A76" s="105" t="s">
        <v>181</v>
      </c>
      <c r="B76" s="106">
        <v>450</v>
      </c>
      <c r="C76" s="107" t="s">
        <v>141</v>
      </c>
      <c r="D76" s="115" t="s">
        <v>185</v>
      </c>
      <c r="E76" s="108">
        <f>G7</f>
        <v>10122601.189999998</v>
      </c>
      <c r="F76" s="122">
        <f>E76</f>
        <v>10122601.189999998</v>
      </c>
      <c r="G76" s="116" t="s">
        <v>141</v>
      </c>
    </row>
    <row r="77" spans="1:7" ht="12.75">
      <c r="A77" s="119"/>
      <c r="B77" s="120"/>
      <c r="C77" s="120"/>
      <c r="D77" s="121"/>
      <c r="E77" s="121"/>
      <c r="F77" s="121"/>
      <c r="G77" s="121"/>
    </row>
  </sheetData>
  <sheetProtection/>
  <mergeCells count="8">
    <mergeCell ref="D1:G1"/>
    <mergeCell ref="A2:G2"/>
    <mergeCell ref="E4:F4"/>
    <mergeCell ref="A4:A5"/>
    <mergeCell ref="B4:B5"/>
    <mergeCell ref="C4:C5"/>
    <mergeCell ref="D4:D5"/>
    <mergeCell ref="G4:G5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6" zoomScaleSheetLayoutView="96" zoomScalePageLayoutView="0" workbookViewId="0" topLeftCell="A20">
      <selection activeCell="N35" sqref="N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40</v>
      </c>
      <c r="I1" s="26"/>
    </row>
    <row r="2" spans="2:9" ht="15">
      <c r="B2" s="45" t="s">
        <v>73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24</v>
      </c>
      <c r="C5" s="10" t="s">
        <v>20</v>
      </c>
      <c r="D5" s="8" t="s">
        <v>64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25</v>
      </c>
      <c r="C6" s="30" t="s">
        <v>21</v>
      </c>
      <c r="D6" s="8" t="s">
        <v>65</v>
      </c>
      <c r="E6" s="38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26</v>
      </c>
      <c r="C7" s="10" t="s">
        <v>69</v>
      </c>
      <c r="D7" s="8" t="s">
        <v>5</v>
      </c>
      <c r="E7" s="38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27</v>
      </c>
      <c r="B12" s="53" t="s">
        <v>38</v>
      </c>
      <c r="C12" s="55" t="s">
        <v>59</v>
      </c>
      <c r="D12" s="80">
        <f>D14+D20+D24</f>
        <v>0</v>
      </c>
      <c r="E12" s="80">
        <f>E14+E20+E27</f>
        <v>10122601.189999998</v>
      </c>
      <c r="F12" s="81">
        <f>F14+F20+F24+F27</f>
        <v>0</v>
      </c>
      <c r="G12" s="81">
        <f>G14+G20+G24+G27</f>
        <v>0</v>
      </c>
      <c r="H12" s="81">
        <f>SUM(E12:G12)</f>
        <v>10122601.189999998</v>
      </c>
      <c r="I12" s="82">
        <f>IF(D12=0,0,D12-H12)</f>
        <v>0</v>
      </c>
    </row>
    <row r="13" spans="1:9" ht="18.75" customHeight="1">
      <c r="A13" s="56" t="s">
        <v>43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46</v>
      </c>
      <c r="B14" s="60" t="s">
        <v>44</v>
      </c>
      <c r="C14" s="2" t="s">
        <v>59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42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45</v>
      </c>
      <c r="B20" s="54" t="s">
        <v>47</v>
      </c>
      <c r="C20" s="2" t="s">
        <v>59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42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58</v>
      </c>
      <c r="B24" s="54" t="s">
        <v>41</v>
      </c>
      <c r="C24" s="2"/>
      <c r="D24" s="80">
        <f>SUM(D25,D26)</f>
        <v>0</v>
      </c>
      <c r="E24" s="80" t="s">
        <v>59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61</v>
      </c>
      <c r="B25" s="54" t="s">
        <v>49</v>
      </c>
      <c r="C25" s="2"/>
      <c r="D25" s="80"/>
      <c r="E25" s="80" t="s">
        <v>59</v>
      </c>
      <c r="F25" s="81"/>
      <c r="G25" s="80"/>
      <c r="H25" s="81">
        <f t="shared" si="1"/>
        <v>0</v>
      </c>
      <c r="I25" s="86" t="s">
        <v>59</v>
      </c>
    </row>
    <row r="26" spans="1:9" ht="21.75" customHeight="1">
      <c r="A26" s="11" t="s">
        <v>62</v>
      </c>
      <c r="B26" s="54" t="s">
        <v>50</v>
      </c>
      <c r="C26" s="2"/>
      <c r="D26" s="80"/>
      <c r="E26" s="80" t="s">
        <v>59</v>
      </c>
      <c r="F26" s="81"/>
      <c r="G26" s="80"/>
      <c r="H26" s="81">
        <f t="shared" si="1"/>
        <v>0</v>
      </c>
      <c r="I26" s="86" t="s">
        <v>59</v>
      </c>
    </row>
    <row r="27" spans="1:9" ht="20.25" customHeight="1">
      <c r="A27" s="11" t="s">
        <v>74</v>
      </c>
      <c r="B27" s="57" t="s">
        <v>51</v>
      </c>
      <c r="C27" s="2" t="s">
        <v>59</v>
      </c>
      <c r="D27" s="83" t="s">
        <v>59</v>
      </c>
      <c r="E27" s="83">
        <f>SUM(E28,E42)</f>
        <v>10122601.189999998</v>
      </c>
      <c r="F27" s="84">
        <f>SUM(F28,F42)</f>
        <v>0</v>
      </c>
      <c r="G27" s="83">
        <f>SUM(G28,G42)</f>
        <v>0</v>
      </c>
      <c r="H27" s="84">
        <f t="shared" si="1"/>
        <v>10122601.189999998</v>
      </c>
      <c r="I27" s="85" t="s">
        <v>59</v>
      </c>
    </row>
    <row r="28" spans="1:9" ht="33.75">
      <c r="A28" s="11" t="s">
        <v>75</v>
      </c>
      <c r="B28" s="54" t="s">
        <v>52</v>
      </c>
      <c r="C28" s="63" t="s">
        <v>59</v>
      </c>
      <c r="D28" s="88" t="s">
        <v>59</v>
      </c>
      <c r="E28" s="89">
        <f>Лист2!E76</f>
        <v>10122601.189999998</v>
      </c>
      <c r="F28" s="88">
        <f>SUM(F30:F31)</f>
        <v>0</v>
      </c>
      <c r="G28" s="88" t="s">
        <v>66</v>
      </c>
      <c r="H28" s="88">
        <f t="shared" si="1"/>
        <v>10122601.189999998</v>
      </c>
      <c r="I28" s="87" t="s">
        <v>66</v>
      </c>
    </row>
    <row r="29" spans="1:9" ht="14.25" customHeight="1">
      <c r="A29" s="56" t="s">
        <v>42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81</v>
      </c>
      <c r="B30" s="60" t="s">
        <v>53</v>
      </c>
      <c r="C30" s="40" t="s">
        <v>59</v>
      </c>
      <c r="D30" s="80" t="s">
        <v>59</v>
      </c>
      <c r="E30" s="80">
        <f>E28</f>
        <v>10122601.189999998</v>
      </c>
      <c r="F30" s="81" t="s">
        <v>59</v>
      </c>
      <c r="G30" s="80" t="s">
        <v>59</v>
      </c>
      <c r="H30" s="81">
        <f t="shared" si="1"/>
        <v>10122601.189999998</v>
      </c>
      <c r="I30" s="86" t="s">
        <v>59</v>
      </c>
    </row>
    <row r="31" spans="1:9" ht="30.75" customHeight="1" thickBot="1">
      <c r="A31" s="71" t="s">
        <v>82</v>
      </c>
      <c r="B31" s="57" t="s">
        <v>54</v>
      </c>
      <c r="C31" s="43" t="s">
        <v>59</v>
      </c>
      <c r="D31" s="83" t="s">
        <v>59</v>
      </c>
      <c r="E31" s="90"/>
      <c r="F31" s="91"/>
      <c r="G31" s="83" t="s">
        <v>59</v>
      </c>
      <c r="H31" s="91">
        <f t="shared" si="1"/>
        <v>0</v>
      </c>
      <c r="I31" s="92" t="s">
        <v>59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60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24</v>
      </c>
      <c r="C35" s="10" t="s">
        <v>20</v>
      </c>
      <c r="D35" s="8" t="s">
        <v>64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25</v>
      </c>
      <c r="C36" s="30" t="s">
        <v>21</v>
      </c>
      <c r="D36" s="8" t="s">
        <v>65</v>
      </c>
      <c r="E36" s="38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26</v>
      </c>
      <c r="C37" s="10" t="s">
        <v>69</v>
      </c>
      <c r="D37" s="8" t="s">
        <v>5</v>
      </c>
      <c r="E37" s="38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76</v>
      </c>
      <c r="B42" s="57" t="s">
        <v>55</v>
      </c>
      <c r="C42" s="63" t="s">
        <v>59</v>
      </c>
      <c r="D42" s="80" t="s">
        <v>59</v>
      </c>
      <c r="E42" s="89" t="s">
        <v>59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59</v>
      </c>
    </row>
    <row r="43" spans="1:9" ht="15" customHeight="1">
      <c r="A43" s="56" t="s">
        <v>43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79</v>
      </c>
      <c r="B44" s="60" t="s">
        <v>56</v>
      </c>
      <c r="C44" s="58" t="s">
        <v>59</v>
      </c>
      <c r="D44" s="81" t="s">
        <v>59</v>
      </c>
      <c r="E44" s="83" t="s">
        <v>59</v>
      </c>
      <c r="F44" s="84"/>
      <c r="G44" s="81"/>
      <c r="H44" s="84">
        <f>SUM(H46:H47)</f>
        <v>0</v>
      </c>
      <c r="I44" s="85" t="s">
        <v>59</v>
      </c>
    </row>
    <row r="45" spans="1:9" ht="23.25" thickBot="1">
      <c r="A45" s="11" t="s">
        <v>80</v>
      </c>
      <c r="B45" s="61" t="s">
        <v>57</v>
      </c>
      <c r="C45" s="49" t="s">
        <v>59</v>
      </c>
      <c r="D45" s="94" t="s">
        <v>59</v>
      </c>
      <c r="E45" s="95" t="s">
        <v>59</v>
      </c>
      <c r="F45" s="94"/>
      <c r="G45" s="94"/>
      <c r="H45" s="94">
        <f>SUM(H47:H48)</f>
        <v>0</v>
      </c>
      <c r="I45" s="96" t="s">
        <v>59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113</v>
      </c>
      <c r="B47" s="47"/>
      <c r="C47" s="101" t="s">
        <v>195</v>
      </c>
      <c r="D47" s="51"/>
      <c r="E47" s="51" t="s">
        <v>31</v>
      </c>
      <c r="F47" s="28"/>
      <c r="G47" s="28"/>
      <c r="H47" s="28"/>
      <c r="I47" s="28"/>
    </row>
    <row r="48" spans="1:9" ht="9.75" customHeight="1">
      <c r="A48" s="15" t="s">
        <v>34</v>
      </c>
      <c r="B48" s="15"/>
      <c r="C48" s="14"/>
      <c r="D48" s="12"/>
      <c r="E48" s="12" t="s">
        <v>32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35</v>
      </c>
      <c r="H49" s="12"/>
      <c r="I49" s="12"/>
    </row>
    <row r="50" spans="1:9" ht="14.25" customHeight="1">
      <c r="A50" s="15" t="s">
        <v>89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36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194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2020-11-16T07:17:04Z</dcterms:modified>
  <cp:category/>
  <cp:version/>
  <cp:contentType/>
  <cp:contentStatus/>
</cp:coreProperties>
</file>