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<sst xmlns="http://schemas.openxmlformats.org/spreadsheetml/2006/main" count="292" uniqueCount="158">
  <si>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</si>
  <si>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</si>
  <si>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</si>
  <si>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</si>
  <si>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</si>
  <si>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</si>
  <si>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</si>
  <si>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</si>
  <si>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</si>
  <si>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</si>
  <si>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</si>
  <si>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</si>
  <si>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</si>
  <si>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</si>
  <si>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</si>
  <si>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</si>
  <si>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</si>
  <si>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</si>
  <si>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</si>
  <si>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</si>
  <si>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</si>
  <si>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</si>
  <si>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</si>
  <si>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</si>
  <si>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</si>
  <si>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</si>
  <si>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</si>
  <si>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</si>
  <si>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</si>
  <si>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</si>
  <si>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</si>
  <si>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</si>
  <si>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</si>
  <si>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</si>
  <si>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</si>
  <si>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</si>
  <si>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</si>
  <si>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</si>
  <si>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</si>
  <si>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</si>
  <si>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</si>
  <si>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</si>
  <si>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</si>
  <si>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</si>
  <si>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</si>
  <si>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</si>
  <si>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</si>
  <si>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</si>
  <si>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</si>
  <si>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</si>
  <si>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</si>
  <si>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</si>
  <si>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</si>
  <si>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</si>
  <si>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</si>
  <si>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</si>
  <si>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</si>
  <si>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</si>
  <si>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</si>
  <si>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</si>
  <si>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</si>
  <si>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</si>
  <si>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</si>
  <si>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</si>
  <si>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</si>
  <si>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</si>
  <si>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</si>
  <si>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</si>
  <si>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</si>
  <si>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</si>
  <si>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</si>
  <si>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</si>
  <si>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</si>
  <si>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</si>
  <si>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</si>
  <si>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</si>
  <si>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</si>
  <si>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</si>
  <si>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</si>
  <si>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</si>
  <si>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</si>
  <si>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</si>
  <si>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</si>
  <si>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</si>
  <si>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</si>
  <si>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</si>
  <si>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</si>
  <si>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</si>
  <si>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</si>
  <si>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</si>
  <si>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</si>
  <si>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</si>
  <si>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</si>
  <si>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</si>
  <si>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</si>
  <si>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</si>
  <si>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</si>
  <si>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</si>
  <si>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</si>
  <si>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</si>
  <si>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</si>
  <si>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</si>
  <si>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</si>
  <si>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</si>
  <si>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</si>
  <si>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</si>
  <si>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</si>
  <si>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>Ермолаев С.Н.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</si>
  <si>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</si>
  <si>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</si>
  <si>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</si>
  <si>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</si>
  <si>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</si>
  <si>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</si>
  <si>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</si>
  <si>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</si>
  <si>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</si>
  <si>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</si>
  <si>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Arial Cyr"/>
        <family val="0"/>
      </rPr>
      <t xml:space="preserve">администратор доходов бюджета, </t>
    </r>
    <r>
      <rPr>
        <sz val="8"/>
        <rFont val="Arial Cyr"/>
        <family val="2"/>
      </rPr>
      <t xml:space="preserve">
главный администратор, администратор источников </t>
    </r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</si>
  <si>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</si>
  <si>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</si>
  <si>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Arial Cyr"/>
        <family val="0"/>
      </rPr>
      <t>АДМИНИСТРАТОРА ДОХОДОВ БЮДЖЕТА</t>
    </r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</si>
  <si>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</si>
  <si>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</si>
  <si>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</si>
  <si>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</si>
  <si>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</si>
  <si>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</si>
  <si>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</si>
  <si>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</si>
  <si>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</si>
  <si>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</si>
  <si>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Прочие безвозмездные поступления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</si>
  <si>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</si>
  <si>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" 08 " октября  2016   г.</t>
  </si>
  <si>
    <t>на  1 января  2018  г.</t>
  </si>
  <si>
    <t>100 1030223001 0000 110</t>
  </si>
  <si>
    <t>100 1030224001 0000 110</t>
  </si>
  <si>
    <t>100 1030225001 0000 110</t>
  </si>
  <si>
    <t>100 1030226001 0000 110</t>
  </si>
  <si>
    <t>650 1110503510 0000 120</t>
  </si>
  <si>
    <t>650 1169005010 0000 140</t>
  </si>
  <si>
    <t xml:space="preserve">650 1130299510 0000 130 </t>
  </si>
  <si>
    <t>650 2021500110 0000 151</t>
  </si>
  <si>
    <t>650 2021500210 0000 151</t>
  </si>
  <si>
    <t>650 2023593010 0000 151</t>
  </si>
  <si>
    <t>650 2023511810 0000 151</t>
  </si>
  <si>
    <t>650 2024001410 0000 151</t>
  </si>
  <si>
    <t>650 2024999910 0000 151</t>
  </si>
  <si>
    <t>650 2070503010 0000 180</t>
  </si>
  <si>
    <t>650 2186001010 0000 151</t>
  </si>
  <si>
    <t>650 2196001010 0000 151</t>
  </si>
  <si>
    <t>-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</si>
  <si>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</si>
  <si>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</si>
  <si>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</si>
  <si>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</si>
  <si>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01.01.2018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</si>
</sst>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4" xfId="0" applyFont="1" applyBorder="1" applyAlignment="1">
      <alignment horizontal="center" wrapText="1"/>
    </xf>
    <xf numFmtId="188" fontId="4" fillId="0" borderId="45" xfId="0" applyNumberFormat="1" applyFont="1" applyBorder="1" applyAlignment="1">
      <alignment horizontal="right" shrinkToFit="1"/>
    </xf>
    <xf numFmtId="188" fontId="4" fillId="0" borderId="46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35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49" fontId="4" fillId="0" borderId="45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49" fontId="9" fillId="0" borderId="39" xfId="0" applyNumberFormat="1" applyFont="1" applyBorder="1" applyAlignment="1">
      <alignment wrapText="1"/>
    </xf>
    <xf numFmtId="0" fontId="9" fillId="0" borderId="39" xfId="0" applyFont="1" applyBorder="1" applyAlignment="1">
      <alignment horizontal="left" wrapText="1"/>
    </xf>
    <xf numFmtId="0" fontId="10" fillId="0" borderId="39" xfId="0" applyFont="1" applyBorder="1" applyAlignment="1">
      <alignment horizontal="left"/>
    </xf>
    <xf numFmtId="49" fontId="11" fillId="0" borderId="3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39" xfId="0" applyFill="1" applyBorder="1" applyAlignment="1">
      <alignment horizontal="left"/>
    </xf>
    <xf numFmtId="0" fontId="49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49" fontId="9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9" fillId="0" borderId="39" xfId="0" applyFont="1" applyFill="1" applyBorder="1" applyAlignment="1">
      <alignment horizontal="left" wrapText="1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53" xfId="0" applyNumberFormat="1" applyFont="1" applyBorder="1" applyAlignment="1">
      <alignment horizontal="center" vertical="center" shrinkToFit="1"/>
    </xf>
    <xf numFmtId="188" fontId="4" fillId="0" borderId="43" xfId="0" applyNumberFormat="1" applyFont="1" applyBorder="1" applyAlignment="1">
      <alignment horizontal="center" vertical="center" shrinkToFit="1"/>
    </xf>
    <xf numFmtId="188" fontId="9" fillId="0" borderId="10" xfId="0" applyNumberFormat="1" applyFont="1" applyBorder="1" applyAlignment="1">
      <alignment horizontal="center" vertical="center" shrinkToFit="1"/>
    </xf>
    <xf numFmtId="188" fontId="9" fillId="0" borderId="30" xfId="0" applyNumberFormat="1" applyFont="1" applyBorder="1" applyAlignment="1">
      <alignment horizontal="center" vertical="center" shrinkToFit="1"/>
    </xf>
    <xf numFmtId="188" fontId="9" fillId="0" borderId="43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18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PageLayoutView="0" workbookViewId="0" topLeftCell="A35">
      <selection activeCell="D15" sqref="D1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1.875" style="3" customWidth="1"/>
    <col min="4" max="4" width="18.25390625" style="1" customWidth="1"/>
    <col min="5" max="5" width="14.125" style="1" customWidth="1"/>
    <col min="6" max="6" width="8.00390625" style="1" customWidth="1"/>
    <col min="7" max="7" width="11.25390625" style="1" customWidth="1"/>
    <col min="8" max="8" width="13.375" style="1" customWidth="1"/>
    <col min="9" max="9" width="14.125" style="0" customWidth="1"/>
    <col min="11" max="11" width="12.875" style="0" bestFit="1" customWidth="1"/>
  </cols>
  <sheetData>
    <row r="1" spans="1:9" ht="18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2"/>
    </row>
    <row r="2" spans="1:10" ht="16.5" customHeight="1">
      <c r="A2" s="151"/>
      <c r="B2" s="151"/>
      <c r="C2" s="151"/>
      <c r="D2" s="151"/>
      <c r="E2" s="151"/>
      <c r="F2" s="151"/>
      <c r="G2" s="151"/>
      <c r="H2" s="151"/>
      <c r="J2" t="s">
        <v>120</v>
      </c>
    </row>
    <row r="3" spans="1:9" ht="16.5" customHeight="1" thickBot="1">
      <c r="A3" s="151"/>
      <c r="B3" s="151"/>
      <c r="C3" s="151"/>
      <c r="D3" s="151"/>
      <c r="E3" s="151"/>
      <c r="F3" s="151"/>
      <c r="G3" s="151"/>
      <c r="H3" s="151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6" t="s">
        <v>135</v>
      </c>
      <c r="E5" s="16"/>
      <c r="F5" s="16"/>
      <c r="G5" s="16"/>
      <c r="H5" s="15" t="s">
        <v>39</v>
      </c>
      <c r="I5" s="23" t="s">
        <v>157</v>
      </c>
    </row>
    <row r="6" spans="1:9" ht="39.75" customHeight="1">
      <c r="A6" s="149" t="s">
        <v>118</v>
      </c>
      <c r="B6" s="149"/>
      <c r="C6" s="149"/>
      <c r="D6" s="149"/>
      <c r="E6" s="130" t="s">
        <v>120</v>
      </c>
      <c r="F6" s="130"/>
      <c r="G6" s="130"/>
      <c r="H6" s="15" t="s">
        <v>37</v>
      </c>
      <c r="I6" s="23" t="s">
        <v>102</v>
      </c>
    </row>
    <row r="7" spans="1:9" ht="11.25" customHeight="1">
      <c r="A7" s="15" t="s">
        <v>93</v>
      </c>
      <c r="B7" s="152" t="s">
        <v>103</v>
      </c>
      <c r="C7" s="152"/>
      <c r="D7" s="152"/>
      <c r="E7" s="152"/>
      <c r="F7" s="152"/>
      <c r="G7" s="152"/>
      <c r="H7" s="87" t="s">
        <v>82</v>
      </c>
      <c r="I7" s="23" t="s">
        <v>100</v>
      </c>
    </row>
    <row r="8" spans="1:9" ht="13.5" customHeight="1">
      <c r="A8" s="15" t="s">
        <v>94</v>
      </c>
      <c r="B8" s="153" t="s">
        <v>104</v>
      </c>
      <c r="C8" s="153"/>
      <c r="D8" s="153"/>
      <c r="E8" s="153"/>
      <c r="F8" s="153"/>
      <c r="G8" s="153"/>
      <c r="H8" s="87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1:9" ht="13.5" customHeight="1">
      <c r="A11" s="129" t="s">
        <v>120</v>
      </c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15" t="s">
        <v>30</v>
      </c>
      <c r="B21" s="62" t="s">
        <v>48</v>
      </c>
      <c r="C21" s="110" t="s">
        <v>73</v>
      </c>
      <c r="D21" s="137">
        <f>SUM(D23:D45)</f>
        <v>39992030.3</v>
      </c>
      <c r="E21" s="137">
        <f>SUM(E23:E45)</f>
        <v>39553850.00999999</v>
      </c>
      <c r="F21" s="138">
        <f>SUMIF($C22:$C36,"&lt;&gt;*000",F22:F36)</f>
        <v>0</v>
      </c>
      <c r="G21" s="138">
        <f>SUMIF($C22:$C36,"&lt;&gt;*000",G22:G36)</f>
        <v>0</v>
      </c>
      <c r="H21" s="138">
        <f>SUM(H27:H44)</f>
        <v>37624883.3</v>
      </c>
      <c r="I21" s="139">
        <f>SUM(I27:I45)</f>
        <v>405427.3800000002</v>
      </c>
    </row>
    <row r="22" spans="1:11" ht="14.25" customHeight="1">
      <c r="A22" s="116" t="s">
        <v>8</v>
      </c>
      <c r="B22" s="114"/>
      <c r="C22" s="80"/>
      <c r="D22" s="137"/>
      <c r="E22" s="137"/>
      <c r="F22" s="138"/>
      <c r="G22" s="138"/>
      <c r="H22" s="138">
        <f aca="true" t="shared" si="0" ref="H22:H44">SUM(E22:G22)</f>
        <v>0</v>
      </c>
      <c r="I22" s="140">
        <f aca="true" t="shared" si="1" ref="I22:I44">IF(D22=0,0,D22-H22)</f>
        <v>0</v>
      </c>
      <c r="K22" s="147"/>
    </row>
    <row r="23" spans="1:11" ht="66.75" customHeight="1">
      <c r="A23" s="116" t="s">
        <v>153</v>
      </c>
      <c r="B23" s="114"/>
      <c r="C23" s="148" t="s">
        <v>136</v>
      </c>
      <c r="D23" s="137">
        <v>790020</v>
      </c>
      <c r="E23" s="137">
        <v>792611.2</v>
      </c>
      <c r="F23" s="138"/>
      <c r="G23" s="138"/>
      <c r="H23" s="142">
        <f>SUM(E23:G23)</f>
        <v>792611.2</v>
      </c>
      <c r="I23" s="143" t="s">
        <v>152</v>
      </c>
      <c r="K23" s="147"/>
    </row>
    <row r="24" spans="1:9" ht="66.75" customHeight="1">
      <c r="A24" s="116" t="s">
        <v>154</v>
      </c>
      <c r="B24" s="114"/>
      <c r="C24" s="148" t="s">
        <v>137</v>
      </c>
      <c r="D24" s="137">
        <v>23940</v>
      </c>
      <c r="E24" s="137">
        <v>8046.31</v>
      </c>
      <c r="F24" s="138"/>
      <c r="G24" s="138"/>
      <c r="H24" s="142">
        <f>SUM(E24:G24)</f>
        <v>8046.31</v>
      </c>
      <c r="I24" s="143">
        <f>IF(D24=0,0,D24-H24)</f>
        <v>15893.689999999999</v>
      </c>
    </row>
    <row r="25" spans="1:9" ht="78.75" customHeight="1">
      <c r="A25" s="116" t="s">
        <v>155</v>
      </c>
      <c r="B25" s="114"/>
      <c r="C25" s="148" t="s">
        <v>138</v>
      </c>
      <c r="D25" s="137">
        <v>1289958.94</v>
      </c>
      <c r="E25" s="137">
        <v>1281819.21</v>
      </c>
      <c r="F25" s="138"/>
      <c r="G25" s="138"/>
      <c r="H25" s="142">
        <f>SUM(E25:G25)</f>
        <v>1281819.21</v>
      </c>
      <c r="I25" s="143">
        <f>IF(D25=0,0,D25-H25)</f>
        <v>8139.729999999981</v>
      </c>
    </row>
    <row r="26" spans="1:9" ht="76.5" customHeight="1">
      <c r="A26" s="116" t="s">
        <v>156</v>
      </c>
      <c r="B26" s="114"/>
      <c r="C26" s="148" t="s">
        <v>139</v>
      </c>
      <c r="D26" s="137">
        <v>-140152.94</v>
      </c>
      <c r="E26" s="137">
        <v>-153510.01</v>
      </c>
      <c r="F26" s="138"/>
      <c r="G26" s="138"/>
      <c r="H26" s="142">
        <f>SUM(E26:G26)</f>
        <v>-153510.01</v>
      </c>
      <c r="I26" s="143">
        <f>IF(D26=0,0,D26-H26)</f>
        <v>13357.070000000007</v>
      </c>
    </row>
    <row r="27" spans="1:9" ht="90" customHeight="1">
      <c r="A27" s="131" t="s">
        <v>108</v>
      </c>
      <c r="B27" s="132"/>
      <c r="C27" s="124" t="s">
        <v>106</v>
      </c>
      <c r="D27" s="141">
        <v>1612511.06</v>
      </c>
      <c r="E27" s="141">
        <v>1218966.9</v>
      </c>
      <c r="F27" s="142"/>
      <c r="G27" s="142"/>
      <c r="H27" s="142">
        <f t="shared" si="0"/>
        <v>1218966.9</v>
      </c>
      <c r="I27" s="143">
        <f t="shared" si="1"/>
        <v>393544.16000000015</v>
      </c>
    </row>
    <row r="28" spans="1:9" ht="90" customHeight="1" hidden="1">
      <c r="A28" s="118" t="s">
        <v>133</v>
      </c>
      <c r="B28" s="119"/>
      <c r="C28" s="124" t="s">
        <v>106</v>
      </c>
      <c r="D28" s="141">
        <v>0</v>
      </c>
      <c r="E28" s="141"/>
      <c r="F28" s="142"/>
      <c r="G28" s="142"/>
      <c r="H28" s="142">
        <f t="shared" si="0"/>
        <v>0</v>
      </c>
      <c r="I28" s="143">
        <f>D28-E28</f>
        <v>0</v>
      </c>
    </row>
    <row r="29" spans="1:9" ht="50.25" customHeight="1">
      <c r="A29" s="118" t="s">
        <v>122</v>
      </c>
      <c r="B29" s="119"/>
      <c r="C29" s="124" t="s">
        <v>123</v>
      </c>
      <c r="D29" s="141">
        <v>101600</v>
      </c>
      <c r="E29" s="141">
        <v>90346.24</v>
      </c>
      <c r="F29" s="142"/>
      <c r="G29" s="142"/>
      <c r="H29" s="142">
        <f t="shared" si="0"/>
        <v>90346.24</v>
      </c>
      <c r="I29" s="143">
        <f t="shared" si="1"/>
        <v>11253.759999999995</v>
      </c>
    </row>
    <row r="30" spans="1:9" ht="50.25" customHeight="1">
      <c r="A30" s="118" t="s">
        <v>124</v>
      </c>
      <c r="B30" s="119"/>
      <c r="C30" s="124" t="s">
        <v>125</v>
      </c>
      <c r="D30" s="141">
        <v>12500</v>
      </c>
      <c r="E30" s="141">
        <v>11870.54</v>
      </c>
      <c r="F30" s="142"/>
      <c r="G30" s="142"/>
      <c r="H30" s="142">
        <f t="shared" si="0"/>
        <v>11870.54</v>
      </c>
      <c r="I30" s="143">
        <f t="shared" si="1"/>
        <v>629.4599999999991</v>
      </c>
    </row>
    <row r="31" spans="1:9" ht="50.25" customHeight="1">
      <c r="A31" s="118" t="s">
        <v>126</v>
      </c>
      <c r="B31" s="119"/>
      <c r="C31" s="124" t="s">
        <v>127</v>
      </c>
      <c r="D31" s="141">
        <v>31136.77</v>
      </c>
      <c r="E31" s="141">
        <v>32383.15</v>
      </c>
      <c r="F31" s="142"/>
      <c r="G31" s="142"/>
      <c r="H31" s="142">
        <f t="shared" si="0"/>
        <v>32383.15</v>
      </c>
      <c r="I31" s="143"/>
    </row>
    <row r="32" spans="1:9" ht="78.75">
      <c r="A32" s="118" t="s">
        <v>109</v>
      </c>
      <c r="B32" s="119"/>
      <c r="C32" s="124" t="s">
        <v>110</v>
      </c>
      <c r="D32" s="141">
        <v>8800</v>
      </c>
      <c r="E32" s="141">
        <v>9600</v>
      </c>
      <c r="F32" s="142"/>
      <c r="G32" s="142"/>
      <c r="H32" s="142">
        <f t="shared" si="0"/>
        <v>9600</v>
      </c>
      <c r="I32" s="143"/>
    </row>
    <row r="33" spans="1:9" ht="15">
      <c r="A33" s="118"/>
      <c r="B33" s="119"/>
      <c r="C33" s="124" t="s">
        <v>140</v>
      </c>
      <c r="D33" s="141">
        <v>500</v>
      </c>
      <c r="E33" s="141">
        <v>500</v>
      </c>
      <c r="F33" s="142"/>
      <c r="G33" s="142"/>
      <c r="H33" s="142">
        <f t="shared" si="0"/>
        <v>500</v>
      </c>
      <c r="I33" s="143">
        <f t="shared" si="1"/>
        <v>0</v>
      </c>
    </row>
    <row r="34" spans="1:9" ht="22.5">
      <c r="A34" s="118" t="s">
        <v>111</v>
      </c>
      <c r="B34" s="119"/>
      <c r="C34" s="124" t="s">
        <v>142</v>
      </c>
      <c r="D34" s="141">
        <v>363256.27</v>
      </c>
      <c r="E34" s="141">
        <v>363256.27</v>
      </c>
      <c r="F34" s="142"/>
      <c r="G34" s="142"/>
      <c r="H34" s="142">
        <f t="shared" si="0"/>
        <v>363256.27</v>
      </c>
      <c r="I34" s="143">
        <f t="shared" si="1"/>
        <v>0</v>
      </c>
    </row>
    <row r="35" spans="1:9" ht="15">
      <c r="A35" s="118"/>
      <c r="B35" s="119"/>
      <c r="C35" s="124" t="s">
        <v>141</v>
      </c>
      <c r="D35" s="141">
        <v>4000</v>
      </c>
      <c r="E35" s="141">
        <v>4000</v>
      </c>
      <c r="F35" s="142"/>
      <c r="G35" s="142"/>
      <c r="H35" s="142">
        <f t="shared" si="0"/>
        <v>4000</v>
      </c>
      <c r="I35" s="143">
        <f t="shared" si="1"/>
        <v>0</v>
      </c>
    </row>
    <row r="36" spans="1:9" ht="22.5">
      <c r="A36" s="118" t="s">
        <v>112</v>
      </c>
      <c r="B36" s="119"/>
      <c r="C36" s="124" t="s">
        <v>143</v>
      </c>
      <c r="D36" s="141">
        <v>20215100</v>
      </c>
      <c r="E36" s="141">
        <v>20215100</v>
      </c>
      <c r="F36" s="142"/>
      <c r="G36" s="142"/>
      <c r="H36" s="142">
        <f t="shared" si="0"/>
        <v>20215100</v>
      </c>
      <c r="I36" s="143">
        <f t="shared" si="1"/>
        <v>0</v>
      </c>
    </row>
    <row r="37" spans="1:9" ht="39" customHeight="1">
      <c r="A37" s="120" t="s">
        <v>113</v>
      </c>
      <c r="B37" s="121"/>
      <c r="C37" s="124" t="s">
        <v>144</v>
      </c>
      <c r="D37" s="141">
        <v>3396579.38</v>
      </c>
      <c r="E37" s="141">
        <v>3396579.38</v>
      </c>
      <c r="F37" s="136"/>
      <c r="G37" s="136"/>
      <c r="H37" s="142">
        <f t="shared" si="0"/>
        <v>3396579.38</v>
      </c>
      <c r="I37" s="143">
        <f t="shared" si="1"/>
        <v>0</v>
      </c>
    </row>
    <row r="38" spans="1:9" ht="33.75">
      <c r="A38" s="122" t="s">
        <v>114</v>
      </c>
      <c r="B38" s="123"/>
      <c r="C38" s="124" t="s">
        <v>145</v>
      </c>
      <c r="D38" s="141">
        <v>35096</v>
      </c>
      <c r="E38" s="141">
        <v>35096</v>
      </c>
      <c r="F38" s="144"/>
      <c r="G38" s="144"/>
      <c r="H38" s="142">
        <f t="shared" si="0"/>
        <v>35096</v>
      </c>
      <c r="I38" s="143">
        <f t="shared" si="1"/>
        <v>0</v>
      </c>
    </row>
    <row r="39" spans="1:9" ht="45">
      <c r="A39" s="122" t="s">
        <v>115</v>
      </c>
      <c r="B39" s="123"/>
      <c r="C39" s="124" t="s">
        <v>146</v>
      </c>
      <c r="D39" s="141">
        <v>126133.32</v>
      </c>
      <c r="E39" s="141">
        <v>126133.32</v>
      </c>
      <c r="F39" s="144"/>
      <c r="G39" s="144"/>
      <c r="H39" s="142">
        <f t="shared" si="0"/>
        <v>126133.32</v>
      </c>
      <c r="I39" s="143">
        <f t="shared" si="1"/>
        <v>0</v>
      </c>
    </row>
    <row r="40" spans="1:9" ht="67.5">
      <c r="A40" s="122" t="s">
        <v>116</v>
      </c>
      <c r="B40" s="123"/>
      <c r="C40" s="124" t="s">
        <v>147</v>
      </c>
      <c r="D40" s="141">
        <v>30542.22</v>
      </c>
      <c r="E40" s="141">
        <v>30542.22</v>
      </c>
      <c r="F40" s="144"/>
      <c r="G40" s="144"/>
      <c r="H40" s="142">
        <f t="shared" si="0"/>
        <v>30542.22</v>
      </c>
      <c r="I40" s="143">
        <f t="shared" si="1"/>
        <v>0</v>
      </c>
    </row>
    <row r="41" spans="1:9" ht="22.5">
      <c r="A41" s="122" t="s">
        <v>117</v>
      </c>
      <c r="B41" s="123"/>
      <c r="C41" s="124" t="s">
        <v>148</v>
      </c>
      <c r="D41" s="141">
        <v>11089129.26</v>
      </c>
      <c r="E41" s="141">
        <v>11089129.26</v>
      </c>
      <c r="F41" s="144"/>
      <c r="G41" s="144"/>
      <c r="H41" s="142">
        <f t="shared" si="0"/>
        <v>11089129.26</v>
      </c>
      <c r="I41" s="143">
        <f t="shared" si="1"/>
        <v>0</v>
      </c>
    </row>
    <row r="42" spans="1:9" ht="22.5">
      <c r="A42" s="122" t="s">
        <v>132</v>
      </c>
      <c r="B42" s="123"/>
      <c r="C42" s="124" t="s">
        <v>149</v>
      </c>
      <c r="D42" s="141">
        <v>627905</v>
      </c>
      <c r="E42" s="141">
        <v>627905</v>
      </c>
      <c r="F42" s="144"/>
      <c r="G42" s="144"/>
      <c r="H42" s="142">
        <f t="shared" si="0"/>
        <v>627905</v>
      </c>
      <c r="I42" s="143">
        <f t="shared" si="1"/>
        <v>0</v>
      </c>
    </row>
    <row r="43" spans="1:9" ht="67.5">
      <c r="A43" s="122" t="s">
        <v>128</v>
      </c>
      <c r="B43" s="123"/>
      <c r="C43" s="124" t="s">
        <v>150</v>
      </c>
      <c r="D43" s="141">
        <v>632820.62</v>
      </c>
      <c r="E43" s="141">
        <v>632820.62</v>
      </c>
      <c r="F43" s="144"/>
      <c r="G43" s="144"/>
      <c r="H43" s="142">
        <f t="shared" si="0"/>
        <v>632820.62</v>
      </c>
      <c r="I43" s="143">
        <f t="shared" si="1"/>
        <v>0</v>
      </c>
    </row>
    <row r="44" spans="1:9" ht="45">
      <c r="A44" s="134" t="s">
        <v>119</v>
      </c>
      <c r="B44" s="128"/>
      <c r="C44" s="124" t="s">
        <v>151</v>
      </c>
      <c r="D44" s="141">
        <v>-259345.6</v>
      </c>
      <c r="E44" s="141">
        <v>-259345.6</v>
      </c>
      <c r="F44" s="145"/>
      <c r="G44" s="145"/>
      <c r="H44" s="142">
        <f t="shared" si="0"/>
        <v>-259345.6</v>
      </c>
      <c r="I44" s="143">
        <f t="shared" si="1"/>
        <v>0</v>
      </c>
    </row>
    <row r="45" spans="1:9" ht="67.5" hidden="1">
      <c r="A45" s="122" t="s">
        <v>129</v>
      </c>
      <c r="B45" s="133"/>
      <c r="C45" s="135" t="s">
        <v>130</v>
      </c>
      <c r="D45" s="141">
        <v>0</v>
      </c>
      <c r="E45" s="141"/>
      <c r="F45" s="146"/>
      <c r="G45" s="146"/>
      <c r="H45" s="142">
        <f>D45-E45</f>
        <v>0</v>
      </c>
      <c r="I45" s="143">
        <f>D45-E45</f>
        <v>0</v>
      </c>
    </row>
    <row r="51" spans="1:5" ht="15.75">
      <c r="A51" s="125"/>
      <c r="B51" s="125"/>
      <c r="C51" s="125"/>
      <c r="D51" s="126"/>
      <c r="E51" s="126"/>
    </row>
    <row r="52" spans="1:5" ht="15.75">
      <c r="A52" s="125"/>
      <c r="B52" s="125"/>
      <c r="C52" s="125"/>
      <c r="D52" s="126"/>
      <c r="E52" s="126"/>
    </row>
    <row r="54" ht="12.75">
      <c r="A54" s="127"/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37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20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20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20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20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20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20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21" t="s">
        <v>35</v>
      </c>
    </row>
    <row r="13" spans="1:11" ht="15" customHeight="1">
      <c r="A13" s="55" t="s">
        <v>31</v>
      </c>
      <c r="B13" s="60" t="s">
        <v>49</v>
      </c>
      <c r="C13" s="79"/>
      <c r="D13" s="81">
        <v>0</v>
      </c>
      <c r="E13" s="81">
        <v>0</v>
      </c>
      <c r="F13" s="81">
        <v>0</v>
      </c>
      <c r="G13" s="82">
        <f>SUMIF($C14:$C14,"&lt;&gt;*000",G14:G14)</f>
        <v>0</v>
      </c>
      <c r="H13" s="82">
        <f>SUMIF($C14:$C14,"&lt;&gt;*000",H14:H14)</f>
        <v>0</v>
      </c>
      <c r="I13" s="82">
        <f>SUM(F13:H13)</f>
        <v>0</v>
      </c>
      <c r="J13" s="85">
        <f>D13-I13</f>
        <v>0</v>
      </c>
      <c r="K13" s="83">
        <f>E13-I13</f>
        <v>0</v>
      </c>
    </row>
    <row r="14" spans="1:11" ht="15" customHeight="1">
      <c r="A14" s="80" t="s">
        <v>8</v>
      </c>
      <c r="B14" s="61"/>
      <c r="C14" s="80"/>
      <c r="D14" s="81"/>
      <c r="E14" s="81"/>
      <c r="F14" s="81"/>
      <c r="G14" s="82"/>
      <c r="H14" s="82"/>
      <c r="I14" s="82">
        <f>SUM(F14:H14)</f>
        <v>0</v>
      </c>
      <c r="J14" s="85">
        <f>D14-I14</f>
        <v>0</v>
      </c>
      <c r="K14" s="84">
        <f>E14-I14</f>
        <v>0</v>
      </c>
    </row>
    <row r="15" spans="1:11" ht="23.25" thickBot="1">
      <c r="A15" s="56" t="s">
        <v>80</v>
      </c>
      <c r="B15" s="88">
        <v>450</v>
      </c>
      <c r="C15" s="112" t="s">
        <v>81</v>
      </c>
      <c r="D15" s="111" t="s">
        <v>81</v>
      </c>
      <c r="E15" s="111" t="s">
        <v>81</v>
      </c>
      <c r="F15" s="89">
        <f>Лист1!E21-Лист2!F13</f>
        <v>39553850.00999999</v>
      </c>
      <c r="G15" s="90">
        <f>Лист1!F21-Лист2!G13</f>
        <v>0</v>
      </c>
      <c r="H15" s="90">
        <f>Лист1!G21-Лист2!H13</f>
        <v>0</v>
      </c>
      <c r="I15" s="90">
        <f>SUM(F15:H15)</f>
        <v>39553850.00999999</v>
      </c>
      <c r="J15" s="113" t="s">
        <v>81</v>
      </c>
      <c r="K15" s="105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1">
      <selection activeCell="L28" sqref="L2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8"/>
      <c r="C1" s="5"/>
      <c r="D1" s="26"/>
      <c r="E1" s="26"/>
      <c r="F1" s="26"/>
      <c r="G1" s="26"/>
      <c r="H1" s="69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9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60" t="s">
        <v>50</v>
      </c>
      <c r="C12" s="62" t="s">
        <v>73</v>
      </c>
      <c r="D12" s="93">
        <f>D14+D20+D24</f>
        <v>0</v>
      </c>
      <c r="E12" s="93">
        <f>E14+E20+E27</f>
        <v>39553850.00999999</v>
      </c>
      <c r="F12" s="94">
        <f>F14+F20+F24+F27</f>
        <v>0</v>
      </c>
      <c r="G12" s="94">
        <f>G14+G20+G24+G27</f>
        <v>0</v>
      </c>
      <c r="H12" s="94">
        <f>SUM(E12:G12)</f>
        <v>39553850.00999999</v>
      </c>
      <c r="I12" s="95">
        <f>IF(D12=0,0,D12-H12)</f>
        <v>0</v>
      </c>
    </row>
    <row r="13" spans="1:9" ht="18.75" customHeight="1">
      <c r="A13" s="63" t="s">
        <v>55</v>
      </c>
      <c r="B13" s="64"/>
      <c r="C13" s="72"/>
      <c r="D13" s="96"/>
      <c r="E13" s="96"/>
      <c r="F13" s="97"/>
      <c r="G13" s="97"/>
      <c r="H13" s="97"/>
      <c r="I13" s="98">
        <f aca="true" t="shared" si="0" ref="I13:I24">IF(D13=0,0,D13-H13)</f>
        <v>0</v>
      </c>
    </row>
    <row r="14" spans="1:9" ht="24" customHeight="1">
      <c r="A14" s="11" t="s">
        <v>58</v>
      </c>
      <c r="B14" s="67" t="s">
        <v>56</v>
      </c>
      <c r="C14" s="2" t="s">
        <v>73</v>
      </c>
      <c r="D14" s="93"/>
      <c r="E14" s="93"/>
      <c r="F14" s="94"/>
      <c r="G14" s="94"/>
      <c r="H14" s="94">
        <f aca="true" t="shared" si="1" ref="H14:H31">SUM(E14:G14)</f>
        <v>0</v>
      </c>
      <c r="I14" s="99">
        <f t="shared" si="0"/>
        <v>0</v>
      </c>
    </row>
    <row r="15" spans="1:9" ht="9.75" customHeight="1">
      <c r="A15" s="63" t="s">
        <v>54</v>
      </c>
      <c r="B15" s="64"/>
      <c r="C15" s="65"/>
      <c r="D15" s="96"/>
      <c r="E15" s="96"/>
      <c r="F15" s="97"/>
      <c r="G15" s="97"/>
      <c r="H15" s="97"/>
      <c r="I15" s="98">
        <f t="shared" si="0"/>
        <v>0</v>
      </c>
    </row>
    <row r="16" spans="1:9" ht="10.5" customHeight="1">
      <c r="A16" s="11"/>
      <c r="B16" s="66"/>
      <c r="C16" s="2"/>
      <c r="D16" s="93"/>
      <c r="E16" s="93"/>
      <c r="F16" s="94"/>
      <c r="G16" s="94"/>
      <c r="H16" s="94">
        <f t="shared" si="1"/>
        <v>0</v>
      </c>
      <c r="I16" s="99">
        <f t="shared" si="0"/>
        <v>0</v>
      </c>
    </row>
    <row r="17" spans="1:9" ht="14.25" customHeight="1">
      <c r="A17" s="11"/>
      <c r="B17" s="66"/>
      <c r="C17" s="2"/>
      <c r="D17" s="93"/>
      <c r="E17" s="93"/>
      <c r="F17" s="94"/>
      <c r="G17" s="94"/>
      <c r="H17" s="94">
        <f t="shared" si="1"/>
        <v>0</v>
      </c>
      <c r="I17" s="99">
        <f t="shared" si="0"/>
        <v>0</v>
      </c>
    </row>
    <row r="18" spans="1:9" ht="18" customHeight="1">
      <c r="A18" s="11"/>
      <c r="B18" s="66"/>
      <c r="C18" s="2"/>
      <c r="D18" s="93"/>
      <c r="E18" s="93"/>
      <c r="F18" s="94"/>
      <c r="G18" s="94"/>
      <c r="H18" s="94">
        <f t="shared" si="1"/>
        <v>0</v>
      </c>
      <c r="I18" s="99">
        <f t="shared" si="0"/>
        <v>0</v>
      </c>
    </row>
    <row r="19" spans="1:9" ht="15" customHeight="1">
      <c r="A19" s="11"/>
      <c r="B19" s="57"/>
      <c r="C19" s="2"/>
      <c r="D19" s="93"/>
      <c r="E19" s="93"/>
      <c r="F19" s="94"/>
      <c r="G19" s="94"/>
      <c r="H19" s="94">
        <f t="shared" si="1"/>
        <v>0</v>
      </c>
      <c r="I19" s="99">
        <f t="shared" si="0"/>
        <v>0</v>
      </c>
    </row>
    <row r="20" spans="1:9" ht="21" customHeight="1">
      <c r="A20" s="11" t="s">
        <v>57</v>
      </c>
      <c r="B20" s="61" t="s">
        <v>59</v>
      </c>
      <c r="C20" s="2" t="s">
        <v>73</v>
      </c>
      <c r="D20" s="93"/>
      <c r="E20" s="93"/>
      <c r="F20" s="94"/>
      <c r="G20" s="94"/>
      <c r="H20" s="94">
        <f t="shared" si="1"/>
        <v>0</v>
      </c>
      <c r="I20" s="99">
        <f t="shared" si="0"/>
        <v>0</v>
      </c>
    </row>
    <row r="21" spans="1:9" ht="12" customHeight="1">
      <c r="A21" s="63" t="s">
        <v>54</v>
      </c>
      <c r="B21" s="64"/>
      <c r="C21" s="65"/>
      <c r="D21" s="96"/>
      <c r="E21" s="96"/>
      <c r="F21" s="97"/>
      <c r="G21" s="97"/>
      <c r="H21" s="97"/>
      <c r="I21" s="98">
        <f t="shared" si="0"/>
        <v>0</v>
      </c>
    </row>
    <row r="22" spans="1:9" ht="12.75" customHeight="1">
      <c r="A22" s="11"/>
      <c r="B22" s="67"/>
      <c r="C22" s="2"/>
      <c r="D22" s="93"/>
      <c r="E22" s="93"/>
      <c r="F22" s="94"/>
      <c r="G22" s="94"/>
      <c r="H22" s="94">
        <f t="shared" si="1"/>
        <v>0</v>
      </c>
      <c r="I22" s="99">
        <f t="shared" si="0"/>
        <v>0</v>
      </c>
    </row>
    <row r="23" spans="1:9" ht="15" customHeight="1">
      <c r="A23" s="11"/>
      <c r="B23" s="67"/>
      <c r="C23" s="2"/>
      <c r="D23" s="93"/>
      <c r="E23" s="93"/>
      <c r="F23" s="94"/>
      <c r="G23" s="94"/>
      <c r="H23" s="94">
        <f t="shared" si="1"/>
        <v>0</v>
      </c>
      <c r="I23" s="99">
        <f t="shared" si="0"/>
        <v>0</v>
      </c>
    </row>
    <row r="24" spans="1:9" ht="15" customHeight="1">
      <c r="A24" s="11" t="s">
        <v>72</v>
      </c>
      <c r="B24" s="61" t="s">
        <v>53</v>
      </c>
      <c r="C24" s="2"/>
      <c r="D24" s="93">
        <f>SUM(D25,D26)</f>
        <v>0</v>
      </c>
      <c r="E24" s="93" t="s">
        <v>73</v>
      </c>
      <c r="F24" s="94">
        <f>SUM(F25,F26)</f>
        <v>0</v>
      </c>
      <c r="G24" s="93">
        <f>SUM(G25,G26)</f>
        <v>0</v>
      </c>
      <c r="H24" s="94">
        <f t="shared" si="1"/>
        <v>0</v>
      </c>
      <c r="I24" s="100">
        <f t="shared" si="0"/>
        <v>0</v>
      </c>
    </row>
    <row r="25" spans="1:9" ht="15" customHeight="1">
      <c r="A25" s="11" t="s">
        <v>75</v>
      </c>
      <c r="B25" s="61" t="s">
        <v>63</v>
      </c>
      <c r="C25" s="2"/>
      <c r="D25" s="93"/>
      <c r="E25" s="93" t="s">
        <v>73</v>
      </c>
      <c r="F25" s="94"/>
      <c r="G25" s="93"/>
      <c r="H25" s="94">
        <f t="shared" si="1"/>
        <v>0</v>
      </c>
      <c r="I25" s="99" t="s">
        <v>73</v>
      </c>
    </row>
    <row r="26" spans="1:9" ht="21.75" customHeight="1">
      <c r="A26" s="11" t="s">
        <v>76</v>
      </c>
      <c r="B26" s="61" t="s">
        <v>64</v>
      </c>
      <c r="C26" s="2"/>
      <c r="D26" s="93"/>
      <c r="E26" s="93" t="s">
        <v>73</v>
      </c>
      <c r="F26" s="94"/>
      <c r="G26" s="93"/>
      <c r="H26" s="94">
        <f t="shared" si="1"/>
        <v>0</v>
      </c>
      <c r="I26" s="99" t="s">
        <v>73</v>
      </c>
    </row>
    <row r="27" spans="1:9" ht="20.25" customHeight="1">
      <c r="A27" s="11" t="s">
        <v>90</v>
      </c>
      <c r="B27" s="64" t="s">
        <v>65</v>
      </c>
      <c r="C27" s="2" t="s">
        <v>73</v>
      </c>
      <c r="D27" s="96" t="s">
        <v>73</v>
      </c>
      <c r="E27" s="96">
        <f>SUM(E28,E42)</f>
        <v>39553850.00999999</v>
      </c>
      <c r="F27" s="97">
        <f>SUM(F28,F42)</f>
        <v>0</v>
      </c>
      <c r="G27" s="96">
        <f>SUM(G28,G42)</f>
        <v>0</v>
      </c>
      <c r="H27" s="97">
        <f t="shared" si="1"/>
        <v>39553850.00999999</v>
      </c>
      <c r="I27" s="98" t="s">
        <v>73</v>
      </c>
    </row>
    <row r="28" spans="1:9" ht="33.75">
      <c r="A28" s="11" t="s">
        <v>91</v>
      </c>
      <c r="B28" s="61" t="s">
        <v>66</v>
      </c>
      <c r="C28" s="70" t="s">
        <v>73</v>
      </c>
      <c r="D28" s="101" t="s">
        <v>73</v>
      </c>
      <c r="E28" s="102">
        <f>Лист2!F15</f>
        <v>39553850.00999999</v>
      </c>
      <c r="F28" s="101">
        <f>SUM(F30:F31)</f>
        <v>0</v>
      </c>
      <c r="G28" s="101" t="s">
        <v>81</v>
      </c>
      <c r="H28" s="101">
        <f t="shared" si="1"/>
        <v>39553850.00999999</v>
      </c>
      <c r="I28" s="100" t="s">
        <v>81</v>
      </c>
    </row>
    <row r="29" spans="1:9" ht="14.25" customHeight="1">
      <c r="A29" s="63" t="s">
        <v>54</v>
      </c>
      <c r="B29" s="64"/>
      <c r="C29" s="65"/>
      <c r="D29" s="96"/>
      <c r="E29" s="96"/>
      <c r="F29" s="97"/>
      <c r="G29" s="97"/>
      <c r="H29" s="97"/>
      <c r="I29" s="98"/>
    </row>
    <row r="30" spans="1:9" ht="27" customHeight="1">
      <c r="A30" s="11" t="s">
        <v>97</v>
      </c>
      <c r="B30" s="67" t="s">
        <v>67</v>
      </c>
      <c r="C30" s="43" t="s">
        <v>73</v>
      </c>
      <c r="D30" s="93" t="s">
        <v>73</v>
      </c>
      <c r="E30" s="93">
        <f>E28</f>
        <v>39553850.00999999</v>
      </c>
      <c r="F30" s="94" t="s">
        <v>73</v>
      </c>
      <c r="G30" s="93" t="s">
        <v>73</v>
      </c>
      <c r="H30" s="94">
        <f t="shared" si="1"/>
        <v>39553850.00999999</v>
      </c>
      <c r="I30" s="99" t="s">
        <v>73</v>
      </c>
    </row>
    <row r="31" spans="1:9" ht="30.75" customHeight="1" thickBot="1">
      <c r="A31" s="78" t="s">
        <v>98</v>
      </c>
      <c r="B31" s="64" t="s">
        <v>68</v>
      </c>
      <c r="C31" s="46" t="s">
        <v>73</v>
      </c>
      <c r="D31" s="96" t="s">
        <v>73</v>
      </c>
      <c r="E31" s="103"/>
      <c r="F31" s="104"/>
      <c r="G31" s="96" t="s">
        <v>73</v>
      </c>
      <c r="H31" s="104">
        <f t="shared" si="1"/>
        <v>0</v>
      </c>
      <c r="I31" s="105" t="s">
        <v>73</v>
      </c>
    </row>
    <row r="32" spans="1:9" ht="13.5" customHeight="1">
      <c r="A32" s="63"/>
      <c r="B32" s="74"/>
      <c r="C32" s="75"/>
      <c r="D32" s="75"/>
      <c r="E32" s="75"/>
      <c r="F32" s="75"/>
      <c r="G32" s="75"/>
      <c r="H32" s="75"/>
      <c r="I32" s="75"/>
    </row>
    <row r="33" spans="1:9" ht="15" customHeight="1">
      <c r="A33" s="76"/>
      <c r="B33" s="77"/>
      <c r="C33" s="29"/>
      <c r="D33" s="29"/>
      <c r="E33" s="29"/>
      <c r="F33" s="29"/>
      <c r="G33" s="29"/>
      <c r="H33" s="69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3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4" t="s">
        <v>69</v>
      </c>
      <c r="C42" s="70" t="s">
        <v>73</v>
      </c>
      <c r="D42" s="93" t="s">
        <v>73</v>
      </c>
      <c r="E42" s="102" t="s">
        <v>73</v>
      </c>
      <c r="F42" s="101">
        <f>SUM(F44:F45)</f>
        <v>0</v>
      </c>
      <c r="G42" s="93">
        <f>SUM(G44:G45)</f>
        <v>0</v>
      </c>
      <c r="H42" s="101">
        <f>SUM(H44:H45)</f>
        <v>0</v>
      </c>
      <c r="I42" s="100" t="s">
        <v>73</v>
      </c>
    </row>
    <row r="43" spans="1:9" ht="15" customHeight="1">
      <c r="A43" s="63" t="s">
        <v>55</v>
      </c>
      <c r="B43" s="64"/>
      <c r="C43" s="71"/>
      <c r="D43" s="96"/>
      <c r="E43" s="103"/>
      <c r="F43" s="104"/>
      <c r="G43" s="96"/>
      <c r="H43" s="104"/>
      <c r="I43" s="106"/>
    </row>
    <row r="44" spans="1:9" ht="22.5">
      <c r="A44" s="11" t="s">
        <v>95</v>
      </c>
      <c r="B44" s="67" t="s">
        <v>70</v>
      </c>
      <c r="C44" s="65" t="s">
        <v>73</v>
      </c>
      <c r="D44" s="94" t="s">
        <v>73</v>
      </c>
      <c r="E44" s="96" t="s">
        <v>73</v>
      </c>
      <c r="F44" s="97"/>
      <c r="G44" s="94"/>
      <c r="H44" s="97">
        <f>SUM(H46:H47)</f>
        <v>0</v>
      </c>
      <c r="I44" s="98" t="s">
        <v>73</v>
      </c>
    </row>
    <row r="45" spans="1:9" ht="23.25" thickBot="1">
      <c r="A45" s="11" t="s">
        <v>96</v>
      </c>
      <c r="B45" s="68" t="s">
        <v>71</v>
      </c>
      <c r="C45" s="54" t="s">
        <v>73</v>
      </c>
      <c r="D45" s="107" t="s">
        <v>73</v>
      </c>
      <c r="E45" s="108" t="s">
        <v>73</v>
      </c>
      <c r="F45" s="107"/>
      <c r="G45" s="107"/>
      <c r="H45" s="107">
        <f>SUM(H47:H48)</f>
        <v>0</v>
      </c>
      <c r="I45" s="109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131</v>
      </c>
      <c r="B47" s="52"/>
      <c r="C47" s="117" t="s">
        <v>107</v>
      </c>
      <c r="D47" s="58"/>
      <c r="E47" s="58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1"/>
      <c r="F52" s="12"/>
      <c r="G52" s="12"/>
      <c r="H52" s="12"/>
      <c r="I52" s="92"/>
    </row>
    <row r="53" spans="1:9" ht="19.5" customHeight="1">
      <c r="A53" s="15" t="s">
        <v>134</v>
      </c>
      <c r="D53" s="12"/>
      <c r="E53" s="12"/>
      <c r="F53" s="12"/>
      <c r="G53" s="12"/>
      <c r="H53" s="12"/>
      <c r="I53" s="92"/>
    </row>
    <row r="54" spans="4:9" ht="9.75" customHeight="1">
      <c r="D54" s="12"/>
      <c r="E54" s="12"/>
      <c r="F54" s="12"/>
      <c r="G54" s="12"/>
      <c r="H54" s="12"/>
      <c r="I54" s="92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2016-09-16T10:07:47Z</cp:lastPrinted>
  <dcterms:created xsi:type="dcterms:W3CDTF">1999-06-18T11:49:53Z</dcterms:created>
  <dcterms:modified xsi:type="dcterms:W3CDTF">2018-05-11T12:45:21Z</dcterms:modified>
  <cp:category/>
  <cp:version/>
  <cp:contentType/>
  <cp:contentStatus/>
</cp:coreProperties>
</file>