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<sst xmlns="http://schemas.openxmlformats.org/spreadsheetml/2006/main" count="293" uniqueCount="163">
  <si>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</si>
  <si>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</si>
  <si>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</si>
  <si>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</si>
  <si>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</si>
  <si>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</si>
  <si>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</si>
  <si>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</si>
  <si>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</si>
  <si>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</si>
  <si>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</si>
  <si>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</si>
  <si>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</si>
  <si>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</si>
  <si>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</si>
  <si>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</si>
  <si>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</si>
  <si>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</si>
  <si>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</si>
  <si>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</si>
  <si>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</si>
  <si>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</si>
  <si>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</si>
  <si>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</si>
  <si>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</si>
  <si>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</si>
  <si>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</si>
  <si>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</si>
  <si>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</si>
  <si>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</si>
  <si>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</si>
  <si>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</si>
  <si>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</si>
  <si>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</si>
  <si>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</si>
  <si>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</si>
  <si>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</si>
  <si>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</si>
  <si>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</si>
  <si>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</si>
  <si>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</si>
  <si>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</si>
  <si>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</si>
  <si>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</si>
  <si>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</si>
  <si>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</si>
  <si>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</si>
  <si>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</si>
  <si>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</si>
  <si>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</si>
  <si>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</si>
  <si>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</si>
  <si>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</si>
  <si>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</si>
  <si>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</si>
  <si>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</si>
  <si>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</si>
  <si>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</si>
  <si>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</si>
  <si>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</si>
  <si>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</si>
  <si>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</si>
  <si>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</si>
  <si>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</si>
  <si>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</si>
  <si>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</si>
  <si>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</si>
  <si>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</si>
  <si>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</si>
  <si>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</si>
  <si>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</si>
  <si>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</si>
  <si>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</si>
  <si>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</si>
  <si>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</si>
  <si>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</si>
  <si>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</si>
  <si>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</si>
  <si>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</si>
  <si>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</si>
  <si>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</si>
  <si>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</si>
  <si>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</si>
  <si>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</si>
  <si>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</si>
  <si>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</si>
  <si>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</si>
  <si>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</si>
  <si>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</si>
  <si>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</si>
  <si>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</si>
  <si>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</si>
  <si>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</si>
  <si>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</si>
  <si>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</si>
  <si>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</si>
  <si>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</si>
  <si>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 xml:space="preserve"> </t>
  </si>
  <si>
    <t>650 0503 4120089010 244 225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</si>
  <si>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</si>
  <si>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</si>
  <si>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Глава сельского поселения  ____________</t>
  </si>
  <si>
    <t>Иные выплаты текущего характера физическим лицам</t>
  </si>
  <si>
    <t>650 0111 4120000690 870 296</t>
  </si>
  <si>
    <t>Страхование</t>
  </si>
  <si>
    <t>Пенсии, пособия, выплачиваемые работодателями, нанимателями бывшим работникам</t>
  </si>
  <si>
    <t>650 1001 4120071601 312 264</t>
  </si>
  <si>
    <t>Увеличение стоимости горюче-смазочных материалов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</si>
  <si>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</si>
  <si>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</si>
  <si>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</si>
  <si>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</si>
  <si>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</si>
  <si>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</si>
  <si>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</si>
  <si>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</si>
  <si>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</si>
  <si>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X</t>
  </si>
  <si>
    <t>650 0314 3300082300 244 226</t>
  </si>
  <si>
    <t>650 0314 3300082300 244 227</t>
  </si>
  <si>
    <t>650 0314 33000S2300 244 226</t>
  </si>
  <si>
    <t>650 0314 33000S2300 244 227</t>
  </si>
  <si>
    <t>650 0401 4120085060 111 211</t>
  </si>
  <si>
    <t>650 0401 4120085060 119 213</t>
  </si>
  <si>
    <t>650 0405 4120084200 244 226</t>
  </si>
  <si>
    <t>650 0605 4120084290 121 211</t>
  </si>
  <si>
    <t>650 0605 4120084290 129 213</t>
  </si>
  <si>
    <t>Результат исполнения бюджета (дефицит/профицит)</t>
  </si>
  <si>
    <t>2. Расходы бюджета</t>
  </si>
  <si>
    <t>Форма 0503127 с. 2</t>
  </si>
  <si>
    <t>через финансовые органы</t>
  </si>
  <si>
    <t>Х</t>
  </si>
  <si>
    <t>Дизер А.А.</t>
  </si>
  <si>
    <t>на  1 января 2021 г.</t>
  </si>
  <si>
    <t>01.01.2021</t>
  </si>
  <si>
    <t>650 0102 3710102030 121 211</t>
  </si>
  <si>
    <t>650 0102 3710102030 129 213</t>
  </si>
  <si>
    <t>650 0104 3710102040 121 211</t>
  </si>
  <si>
    <t>650 0104 3710102040 129 213</t>
  </si>
  <si>
    <t>650 0113 3710200590 111 211</t>
  </si>
  <si>
    <t>650 0113 3710200590 119 213</t>
  </si>
  <si>
    <t>650 0113 3710200590 244 221</t>
  </si>
  <si>
    <t>650 0113 3710200590 244 223</t>
  </si>
  <si>
    <t>650 0113 3710200590 244 225</t>
  </si>
  <si>
    <t>650 0113 3710200590 244 226</t>
  </si>
  <si>
    <t>650 0113 3710200590 244 343</t>
  </si>
  <si>
    <t>650 0113 3710200590 247 223</t>
  </si>
  <si>
    <t>650 0113 3710302400 244 221</t>
  </si>
  <si>
    <t>650 0113 3710302400 244 226</t>
  </si>
  <si>
    <t>650 0203 3710151180 121 211</t>
  </si>
  <si>
    <t>650 0203 3710151180 129 213</t>
  </si>
  <si>
    <t>650 0304 3710159300 121 211</t>
  </si>
  <si>
    <t>650 0304 3710159300 129 213</t>
  </si>
  <si>
    <t>650 0310 3500089134 244 226</t>
  </si>
  <si>
    <t>650 0310 3500089155 244 226</t>
  </si>
  <si>
    <t>650 0409 3810120641 244 225</t>
  </si>
  <si>
    <t>650 0410 3710102040 244 221</t>
  </si>
  <si>
    <t>650 0410 3710102040 244 226</t>
  </si>
  <si>
    <t>650 0503 3600020811 244 225</t>
  </si>
  <si>
    <t>650 0503 3600020811 247 223</t>
  </si>
  <si>
    <t>650 1102 4120020639 247 223</t>
  </si>
  <si>
    <t>650 1403 3100189020 540 251</t>
  </si>
  <si>
    <t>"01 " апреля 2021 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</si>
</sst>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8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35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5" xfId="0" applyNumberFormat="1" applyFont="1" applyBorder="1" applyAlignment="1">
      <alignment horizontal="right" shrinkToFi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top" wrapText="1"/>
    </xf>
    <xf numFmtId="191" fontId="10" fillId="0" borderId="49" xfId="0" applyNumberFormat="1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192" fontId="10" fillId="0" borderId="48" xfId="0" applyNumberFormat="1" applyFont="1" applyBorder="1" applyAlignment="1">
      <alignment horizontal="right" wrapText="1"/>
    </xf>
    <xf numFmtId="192" fontId="10" fillId="0" borderId="50" xfId="0" applyNumberFormat="1" applyFont="1" applyBorder="1" applyAlignment="1">
      <alignment horizontal="right" wrapText="1"/>
    </xf>
    <xf numFmtId="0" fontId="10" fillId="0" borderId="51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1" xfId="0" applyFont="1" applyBorder="1" applyAlignment="1">
      <alignment horizontal="right" wrapText="1"/>
    </xf>
    <xf numFmtId="0" fontId="10" fillId="0" borderId="53" xfId="0" applyFont="1" applyBorder="1" applyAlignment="1">
      <alignment horizontal="right" wrapText="1"/>
    </xf>
    <xf numFmtId="192" fontId="10" fillId="0" borderId="48" xfId="0" applyNumberFormat="1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wrapText="1"/>
    </xf>
    <xf numFmtId="0" fontId="10" fillId="0" borderId="56" xfId="0" applyFont="1" applyBorder="1" applyAlignment="1">
      <alignment horizontal="center" wrapText="1"/>
    </xf>
    <xf numFmtId="0" fontId="10" fillId="0" borderId="56" xfId="0" applyFont="1" applyBorder="1" applyAlignment="1">
      <alignment horizontal="right" wrapText="1"/>
    </xf>
    <xf numFmtId="192" fontId="10" fillId="0" borderId="57" xfId="0" applyNumberFormat="1" applyFont="1" applyBorder="1" applyAlignment="1">
      <alignment horizontal="right" wrapText="1"/>
    </xf>
    <xf numFmtId="0" fontId="10" fillId="0" borderId="58" xfId="0" applyFont="1" applyBorder="1" applyAlignment="1">
      <alignment horizontal="right" wrapText="1"/>
    </xf>
    <xf numFmtId="0" fontId="10" fillId="0" borderId="5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92" fontId="12" fillId="0" borderId="48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H32" sqref="H3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9" t="s">
        <v>100</v>
      </c>
      <c r="B1" s="130"/>
      <c r="C1" s="130"/>
      <c r="D1" s="130"/>
      <c r="E1" s="130"/>
      <c r="F1" s="130"/>
      <c r="G1" s="130"/>
      <c r="H1" s="130"/>
      <c r="I1" s="12"/>
    </row>
    <row r="2" spans="1:10" ht="16.5" customHeight="1">
      <c r="A2" s="130"/>
      <c r="B2" s="130"/>
      <c r="C2" s="130"/>
      <c r="D2" s="130"/>
      <c r="E2" s="130"/>
      <c r="F2" s="130"/>
      <c r="G2" s="130"/>
      <c r="H2" s="130"/>
      <c r="J2" t="s">
        <v>97</v>
      </c>
    </row>
    <row r="3" spans="1:9" ht="16.5" customHeight="1" thickBot="1">
      <c r="A3" s="130"/>
      <c r="B3" s="130"/>
      <c r="C3" s="130"/>
      <c r="D3" s="130"/>
      <c r="E3" s="130"/>
      <c r="F3" s="130"/>
      <c r="G3" s="130"/>
      <c r="H3" s="130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33</v>
      </c>
      <c r="I4" s="22" t="s">
        <v>39</v>
      </c>
    </row>
    <row r="5" spans="1:9" ht="13.5" customHeight="1">
      <c r="A5" s="16"/>
      <c r="B5" s="16"/>
      <c r="C5" s="16"/>
      <c r="D5" s="76" t="s">
        <v>133</v>
      </c>
      <c r="E5" s="16"/>
      <c r="F5" s="16"/>
      <c r="G5" s="16"/>
      <c r="H5" s="15" t="s">
        <v>30</v>
      </c>
      <c r="I5" s="23" t="s">
        <v>134</v>
      </c>
    </row>
    <row r="6" spans="1:9" ht="39.75" customHeight="1">
      <c r="A6" s="127" t="s">
        <v>99</v>
      </c>
      <c r="B6" s="128"/>
      <c r="C6" s="128"/>
      <c r="D6" s="128"/>
      <c r="E6" s="14"/>
      <c r="F6" s="14"/>
      <c r="G6" s="14"/>
      <c r="H6" s="15" t="s">
        <v>28</v>
      </c>
      <c r="I6" s="23" t="s">
        <v>86</v>
      </c>
    </row>
    <row r="7" spans="1:9" ht="11.25" customHeight="1">
      <c r="A7" s="15" t="s">
        <v>77</v>
      </c>
      <c r="B7" s="131" t="s">
        <v>87</v>
      </c>
      <c r="C7" s="131"/>
      <c r="D7" s="131"/>
      <c r="E7" s="131"/>
      <c r="F7" s="131"/>
      <c r="G7" s="131"/>
      <c r="H7" s="77" t="s">
        <v>67</v>
      </c>
      <c r="I7" s="23" t="s">
        <v>84</v>
      </c>
    </row>
    <row r="8" spans="1:9" ht="13.5" customHeight="1">
      <c r="A8" s="15" t="s">
        <v>78</v>
      </c>
      <c r="B8" s="132" t="s">
        <v>88</v>
      </c>
      <c r="C8" s="132"/>
      <c r="D8" s="132"/>
      <c r="E8" s="132"/>
      <c r="F8" s="132"/>
      <c r="G8" s="132"/>
      <c r="H8" s="77" t="s">
        <v>83</v>
      </c>
      <c r="I8" s="23" t="s">
        <v>85</v>
      </c>
    </row>
    <row r="9" spans="1:9" ht="13.5" customHeight="1">
      <c r="A9" s="15" t="s">
        <v>63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29</v>
      </c>
      <c r="I10" s="24" t="s">
        <v>0</v>
      </c>
    </row>
    <row r="11" spans="2:9" ht="13.5" customHeight="1">
      <c r="B11" s="45"/>
      <c r="C11" s="45" t="s">
        <v>48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24</v>
      </c>
      <c r="C14" s="10" t="s">
        <v>68</v>
      </c>
      <c r="D14" s="8" t="s">
        <v>64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25</v>
      </c>
      <c r="C15" s="30" t="s">
        <v>69</v>
      </c>
      <c r="D15" s="8" t="s">
        <v>65</v>
      </c>
      <c r="E15" s="38" t="s">
        <v>71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26</v>
      </c>
      <c r="C16" s="10" t="s">
        <v>70</v>
      </c>
      <c r="D16" s="8" t="s">
        <v>5</v>
      </c>
      <c r="E16" s="38" t="s">
        <v>72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99" t="s">
        <v>22</v>
      </c>
      <c r="B21" s="55" t="s">
        <v>37</v>
      </c>
      <c r="C21" s="97" t="s">
        <v>59</v>
      </c>
      <c r="D21" s="73">
        <v>0</v>
      </c>
      <c r="E21" s="73">
        <v>0</v>
      </c>
      <c r="F21" s="74">
        <f>SUMIF($C22:$C22,"&lt;&gt;*000",F22:F22)</f>
        <v>0</v>
      </c>
      <c r="G21" s="74">
        <f>SUMIF($C22:$C22,"&lt;&gt;*000",G22:G22)</f>
        <v>0</v>
      </c>
      <c r="H21" s="74">
        <v>0</v>
      </c>
      <c r="I21" s="102">
        <v>0</v>
      </c>
    </row>
    <row r="22" spans="1:9" ht="14.25" customHeight="1">
      <c r="A22" s="100" t="s">
        <v>8</v>
      </c>
      <c r="B22" s="98"/>
      <c r="C22" s="72"/>
      <c r="D22" s="73"/>
      <c r="E22" s="73"/>
      <c r="F22" s="74"/>
      <c r="G22" s="74"/>
      <c r="H22" s="74">
        <f>SUM(E22:G22)</f>
        <v>0</v>
      </c>
      <c r="I22" s="75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showGridLines="0" view="pageBreakPreview" zoomScale="98" zoomScaleSheetLayoutView="98" zoomScalePageLayoutView="0" workbookViewId="0" topLeftCell="A7">
      <selection activeCell="E49" sqref="E49"/>
    </sheetView>
  </sheetViews>
  <sheetFormatPr defaultColWidth="9.00390625" defaultRowHeight="12.75"/>
  <cols>
    <col min="1" max="1" width="64.375" style="0" customWidth="1"/>
    <col min="2" max="2" width="6.00390625" style="0" customWidth="1"/>
    <col min="3" max="3" width="23.00390625" style="0" customWidth="1"/>
    <col min="4" max="7" width="13.625" style="0" customWidth="1"/>
    <col min="9" max="9" width="14.875" style="0" customWidth="1"/>
  </cols>
  <sheetData>
    <row r="1" spans="1:7" ht="12.75">
      <c r="A1" s="117"/>
      <c r="B1" s="117"/>
      <c r="C1" s="117"/>
      <c r="D1" s="133" t="s">
        <v>129</v>
      </c>
      <c r="E1" s="134"/>
      <c r="F1" s="134"/>
      <c r="G1" s="134"/>
    </row>
    <row r="2" spans="1:7" ht="15" customHeight="1">
      <c r="A2" s="135" t="s">
        <v>128</v>
      </c>
      <c r="B2" s="134"/>
      <c r="C2" s="134"/>
      <c r="D2" s="134"/>
      <c r="E2" s="134"/>
      <c r="F2" s="134"/>
      <c r="G2" s="134"/>
    </row>
    <row r="3" spans="1:7" ht="12.75">
      <c r="A3" s="118"/>
      <c r="B3" s="117"/>
      <c r="C3" s="117"/>
      <c r="D3" s="117"/>
      <c r="E3" s="117"/>
      <c r="F3" s="117"/>
      <c r="G3" s="117"/>
    </row>
    <row r="4" spans="1:9" ht="39" customHeight="1">
      <c r="A4" s="138" t="s">
        <v>108</v>
      </c>
      <c r="B4" s="138" t="s">
        <v>109</v>
      </c>
      <c r="C4" s="138" t="s">
        <v>110</v>
      </c>
      <c r="D4" s="138" t="s">
        <v>111</v>
      </c>
      <c r="E4" s="136" t="s">
        <v>112</v>
      </c>
      <c r="F4" s="137"/>
      <c r="G4" s="138" t="s">
        <v>113</v>
      </c>
      <c r="I4" s="125"/>
    </row>
    <row r="5" spans="1:7" ht="39" customHeight="1">
      <c r="A5" s="139"/>
      <c r="B5" s="139"/>
      <c r="C5" s="139"/>
      <c r="D5" s="139"/>
      <c r="E5" s="124" t="s">
        <v>130</v>
      </c>
      <c r="F5" s="124" t="s">
        <v>15</v>
      </c>
      <c r="G5" s="139"/>
    </row>
    <row r="6" spans="1:7" ht="13.5" thickBot="1">
      <c r="A6" s="103" t="s">
        <v>114</v>
      </c>
      <c r="B6" s="104" t="s">
        <v>115</v>
      </c>
      <c r="C6" s="104" t="s">
        <v>116</v>
      </c>
      <c r="D6" s="104" t="s">
        <v>2</v>
      </c>
      <c r="E6" s="104" t="s">
        <v>3</v>
      </c>
      <c r="F6" s="104">
        <v>6</v>
      </c>
      <c r="G6" s="104">
        <v>7</v>
      </c>
    </row>
    <row r="7" spans="1:7" ht="12.75">
      <c r="A7" s="105" t="s">
        <v>23</v>
      </c>
      <c r="B7" s="106">
        <v>200</v>
      </c>
      <c r="C7" s="107" t="s">
        <v>117</v>
      </c>
      <c r="D7" s="108">
        <f>SUM(D9:D47)</f>
        <v>35161310.27000001</v>
      </c>
      <c r="E7" s="108">
        <f>SUM(E9:E47)</f>
        <v>8424237.7</v>
      </c>
      <c r="F7" s="108">
        <f>SUM(F9:F47)</f>
        <v>8424237.7</v>
      </c>
      <c r="G7" s="108">
        <f>SUM(G9:G47)</f>
        <v>26737072.569999997</v>
      </c>
    </row>
    <row r="8" spans="1:7" ht="12.75">
      <c r="A8" s="110" t="s">
        <v>8</v>
      </c>
      <c r="B8" s="111"/>
      <c r="C8" s="112"/>
      <c r="D8" s="113"/>
      <c r="E8" s="113"/>
      <c r="F8" s="123"/>
      <c r="G8" s="114"/>
    </row>
    <row r="9" spans="1:7" ht="12.75">
      <c r="A9" s="105" t="s">
        <v>90</v>
      </c>
      <c r="B9" s="106">
        <v>200</v>
      </c>
      <c r="C9" s="107" t="s">
        <v>135</v>
      </c>
      <c r="D9" s="126">
        <v>1120011.81</v>
      </c>
      <c r="E9" s="126">
        <v>275571.51</v>
      </c>
      <c r="F9" s="122">
        <f>E9</f>
        <v>275571.51</v>
      </c>
      <c r="G9" s="109">
        <f>D9-F9</f>
        <v>844440.3</v>
      </c>
    </row>
    <row r="10" spans="1:7" ht="12.75">
      <c r="A10" s="105" t="s">
        <v>91</v>
      </c>
      <c r="B10" s="106">
        <v>200</v>
      </c>
      <c r="C10" s="107" t="s">
        <v>136</v>
      </c>
      <c r="D10" s="126">
        <v>338243.56</v>
      </c>
      <c r="E10" s="126">
        <v>33824.36</v>
      </c>
      <c r="F10" s="122">
        <f aca="true" t="shared" si="0" ref="F10:F47">E10</f>
        <v>33824.36</v>
      </c>
      <c r="G10" s="109">
        <f aca="true" t="shared" si="1" ref="G10:G47">D10-F10</f>
        <v>304419.2</v>
      </c>
    </row>
    <row r="11" spans="1:7" ht="12.75">
      <c r="A11" s="105" t="s">
        <v>90</v>
      </c>
      <c r="B11" s="106">
        <v>200</v>
      </c>
      <c r="C11" s="107" t="s">
        <v>137</v>
      </c>
      <c r="D11" s="126">
        <v>6002229.6</v>
      </c>
      <c r="E11" s="126">
        <v>1755044.24</v>
      </c>
      <c r="F11" s="122">
        <f t="shared" si="0"/>
        <v>1755044.24</v>
      </c>
      <c r="G11" s="109">
        <f t="shared" si="1"/>
        <v>4247185.359999999</v>
      </c>
    </row>
    <row r="12" spans="1:7" ht="12.75">
      <c r="A12" s="105" t="s">
        <v>91</v>
      </c>
      <c r="B12" s="106">
        <v>200</v>
      </c>
      <c r="C12" s="107" t="s">
        <v>138</v>
      </c>
      <c r="D12" s="126">
        <v>1812673.34</v>
      </c>
      <c r="E12" s="126">
        <v>530673.14</v>
      </c>
      <c r="F12" s="122">
        <f t="shared" si="0"/>
        <v>530673.14</v>
      </c>
      <c r="G12" s="109">
        <f t="shared" si="1"/>
        <v>1282000.2000000002</v>
      </c>
    </row>
    <row r="13" spans="1:7" ht="12.75">
      <c r="A13" s="105" t="s">
        <v>102</v>
      </c>
      <c r="B13" s="106">
        <v>200</v>
      </c>
      <c r="C13" s="107" t="s">
        <v>103</v>
      </c>
      <c r="D13" s="126">
        <v>30000</v>
      </c>
      <c r="E13" s="126">
        <v>0</v>
      </c>
      <c r="F13" s="122">
        <f t="shared" si="0"/>
        <v>0</v>
      </c>
      <c r="G13" s="109">
        <f t="shared" si="1"/>
        <v>30000</v>
      </c>
    </row>
    <row r="14" spans="1:7" ht="12.75">
      <c r="A14" s="105" t="s">
        <v>90</v>
      </c>
      <c r="B14" s="106">
        <v>200</v>
      </c>
      <c r="C14" s="107" t="s">
        <v>139</v>
      </c>
      <c r="D14" s="126">
        <v>4524998.73</v>
      </c>
      <c r="E14" s="126">
        <v>668085.25</v>
      </c>
      <c r="F14" s="122">
        <f t="shared" si="0"/>
        <v>668085.25</v>
      </c>
      <c r="G14" s="109">
        <f t="shared" si="1"/>
        <v>3856913.4800000004</v>
      </c>
    </row>
    <row r="15" spans="1:7" ht="12.75">
      <c r="A15" s="105" t="s">
        <v>91</v>
      </c>
      <c r="B15" s="106">
        <v>200</v>
      </c>
      <c r="C15" s="107" t="s">
        <v>140</v>
      </c>
      <c r="D15" s="126">
        <v>1366549.62</v>
      </c>
      <c r="E15" s="126">
        <v>192996.83</v>
      </c>
      <c r="F15" s="122">
        <f t="shared" si="0"/>
        <v>192996.83</v>
      </c>
      <c r="G15" s="109">
        <f t="shared" si="1"/>
        <v>1173552.79</v>
      </c>
    </row>
    <row r="16" spans="1:7" ht="12.75">
      <c r="A16" s="105" t="s">
        <v>92</v>
      </c>
      <c r="B16" s="106">
        <v>200</v>
      </c>
      <c r="C16" s="107" t="s">
        <v>141</v>
      </c>
      <c r="D16" s="126">
        <v>112994.16</v>
      </c>
      <c r="E16" s="126">
        <v>17336.96</v>
      </c>
      <c r="F16" s="122">
        <f t="shared" si="0"/>
        <v>17336.96</v>
      </c>
      <c r="G16" s="109">
        <f t="shared" si="1"/>
        <v>95657.20000000001</v>
      </c>
    </row>
    <row r="17" spans="1:7" ht="12.75">
      <c r="A17" s="105" t="s">
        <v>93</v>
      </c>
      <c r="B17" s="106">
        <v>200</v>
      </c>
      <c r="C17" s="107" t="s">
        <v>142</v>
      </c>
      <c r="D17" s="126">
        <v>440213.96</v>
      </c>
      <c r="E17" s="126">
        <v>41548.77</v>
      </c>
      <c r="F17" s="122">
        <f t="shared" si="0"/>
        <v>41548.77</v>
      </c>
      <c r="G17" s="109">
        <f t="shared" si="1"/>
        <v>398665.19</v>
      </c>
    </row>
    <row r="18" spans="1:7" ht="12.75">
      <c r="A18" s="105" t="s">
        <v>94</v>
      </c>
      <c r="B18" s="106">
        <v>200</v>
      </c>
      <c r="C18" s="107" t="s">
        <v>143</v>
      </c>
      <c r="D18" s="126">
        <v>242382.79</v>
      </c>
      <c r="E18" s="126">
        <v>88701.67</v>
      </c>
      <c r="F18" s="122">
        <f t="shared" si="0"/>
        <v>88701.67</v>
      </c>
      <c r="G18" s="109">
        <f t="shared" si="1"/>
        <v>153681.12</v>
      </c>
    </row>
    <row r="19" spans="1:7" ht="12.75">
      <c r="A19" s="105" t="s">
        <v>95</v>
      </c>
      <c r="B19" s="106">
        <v>200</v>
      </c>
      <c r="C19" s="107" t="s">
        <v>144</v>
      </c>
      <c r="D19" s="126">
        <v>2000</v>
      </c>
      <c r="E19" s="126">
        <v>2000</v>
      </c>
      <c r="F19" s="122">
        <f t="shared" si="0"/>
        <v>2000</v>
      </c>
      <c r="G19" s="109">
        <f t="shared" si="1"/>
        <v>0</v>
      </c>
    </row>
    <row r="20" spans="1:7" ht="12.75">
      <c r="A20" s="105" t="s">
        <v>107</v>
      </c>
      <c r="B20" s="106">
        <v>200</v>
      </c>
      <c r="C20" s="107" t="s">
        <v>145</v>
      </c>
      <c r="D20" s="126">
        <v>330000</v>
      </c>
      <c r="E20" s="126">
        <v>13476.6</v>
      </c>
      <c r="F20" s="122">
        <f t="shared" si="0"/>
        <v>13476.6</v>
      </c>
      <c r="G20" s="109">
        <f t="shared" si="1"/>
        <v>316523.4</v>
      </c>
    </row>
    <row r="21" spans="1:7" ht="12.75">
      <c r="A21" s="105" t="s">
        <v>93</v>
      </c>
      <c r="B21" s="106">
        <v>200</v>
      </c>
      <c r="C21" s="107" t="s">
        <v>146</v>
      </c>
      <c r="D21" s="126">
        <v>1726186.55</v>
      </c>
      <c r="E21" s="126">
        <v>294007.29</v>
      </c>
      <c r="F21" s="122">
        <f t="shared" si="0"/>
        <v>294007.29</v>
      </c>
      <c r="G21" s="109">
        <f t="shared" si="1"/>
        <v>1432179.26</v>
      </c>
    </row>
    <row r="22" spans="1:7" ht="12.75">
      <c r="A22" s="105" t="s">
        <v>92</v>
      </c>
      <c r="B22" s="106">
        <v>200</v>
      </c>
      <c r="C22" s="107" t="s">
        <v>147</v>
      </c>
      <c r="D22" s="126">
        <v>578.5</v>
      </c>
      <c r="E22" s="126">
        <v>578.5</v>
      </c>
      <c r="F22" s="122">
        <f t="shared" si="0"/>
        <v>578.5</v>
      </c>
      <c r="G22" s="109">
        <f t="shared" si="1"/>
        <v>0</v>
      </c>
    </row>
    <row r="23" spans="1:7" ht="12.75">
      <c r="A23" s="105" t="s">
        <v>95</v>
      </c>
      <c r="B23" s="106">
        <v>200</v>
      </c>
      <c r="C23" s="107" t="s">
        <v>148</v>
      </c>
      <c r="D23" s="126">
        <v>5000</v>
      </c>
      <c r="E23" s="126">
        <v>5000</v>
      </c>
      <c r="F23" s="122">
        <f t="shared" si="0"/>
        <v>5000</v>
      </c>
      <c r="G23" s="109">
        <f t="shared" si="1"/>
        <v>0</v>
      </c>
    </row>
    <row r="24" spans="1:7" ht="12.75">
      <c r="A24" s="105" t="s">
        <v>90</v>
      </c>
      <c r="B24" s="106">
        <v>200</v>
      </c>
      <c r="C24" s="107" t="s">
        <v>149</v>
      </c>
      <c r="D24" s="126">
        <v>188479.26</v>
      </c>
      <c r="E24" s="126">
        <v>31413.2</v>
      </c>
      <c r="F24" s="122">
        <f t="shared" si="0"/>
        <v>31413.2</v>
      </c>
      <c r="G24" s="109">
        <f t="shared" si="1"/>
        <v>157066.06</v>
      </c>
    </row>
    <row r="25" spans="1:7" ht="12.75">
      <c r="A25" s="105" t="s">
        <v>91</v>
      </c>
      <c r="B25" s="106">
        <v>200</v>
      </c>
      <c r="C25" s="107" t="s">
        <v>150</v>
      </c>
      <c r="D25" s="126">
        <v>56920.74</v>
      </c>
      <c r="E25" s="126">
        <v>9486.79</v>
      </c>
      <c r="F25" s="122">
        <f t="shared" si="0"/>
        <v>9486.79</v>
      </c>
      <c r="G25" s="109">
        <f t="shared" si="1"/>
        <v>47433.95</v>
      </c>
    </row>
    <row r="26" spans="1:7" ht="12.75">
      <c r="A26" s="105" t="s">
        <v>90</v>
      </c>
      <c r="B26" s="106">
        <v>200</v>
      </c>
      <c r="C26" s="107" t="s">
        <v>151</v>
      </c>
      <c r="D26" s="126">
        <v>12873.23</v>
      </c>
      <c r="E26" s="126">
        <v>3224.06</v>
      </c>
      <c r="F26" s="122">
        <f t="shared" si="0"/>
        <v>3224.06</v>
      </c>
      <c r="G26" s="109">
        <f t="shared" si="1"/>
        <v>9649.17</v>
      </c>
    </row>
    <row r="27" spans="1:7" ht="12.75">
      <c r="A27" s="105" t="s">
        <v>91</v>
      </c>
      <c r="B27" s="106">
        <v>200</v>
      </c>
      <c r="C27" s="107" t="s">
        <v>152</v>
      </c>
      <c r="D27" s="126">
        <v>3887.71</v>
      </c>
      <c r="E27" s="126">
        <v>973.68</v>
      </c>
      <c r="F27" s="122">
        <f t="shared" si="0"/>
        <v>973.68</v>
      </c>
      <c r="G27" s="109">
        <f t="shared" si="1"/>
        <v>2914.03</v>
      </c>
    </row>
    <row r="28" spans="1:7" ht="12.75">
      <c r="A28" s="105" t="s">
        <v>95</v>
      </c>
      <c r="B28" s="106">
        <v>200</v>
      </c>
      <c r="C28" s="107" t="s">
        <v>153</v>
      </c>
      <c r="D28" s="126">
        <v>10726</v>
      </c>
      <c r="E28" s="126">
        <v>0</v>
      </c>
      <c r="F28" s="122">
        <f t="shared" si="0"/>
        <v>0</v>
      </c>
      <c r="G28" s="109">
        <f t="shared" si="1"/>
        <v>10726</v>
      </c>
    </row>
    <row r="29" spans="1:7" ht="12.75">
      <c r="A29" s="105" t="s">
        <v>95</v>
      </c>
      <c r="B29" s="106">
        <v>200</v>
      </c>
      <c r="C29" s="107" t="s">
        <v>154</v>
      </c>
      <c r="D29" s="126">
        <v>5443.69</v>
      </c>
      <c r="E29" s="126">
        <v>0</v>
      </c>
      <c r="F29" s="122">
        <f t="shared" si="0"/>
        <v>0</v>
      </c>
      <c r="G29" s="109">
        <f t="shared" si="1"/>
        <v>5443.69</v>
      </c>
    </row>
    <row r="30" spans="1:7" ht="12.75">
      <c r="A30" s="105" t="s">
        <v>95</v>
      </c>
      <c r="B30" s="106">
        <v>200</v>
      </c>
      <c r="C30" s="107" t="s">
        <v>118</v>
      </c>
      <c r="D30" s="126">
        <v>14450</v>
      </c>
      <c r="E30" s="126">
        <v>0</v>
      </c>
      <c r="F30" s="122">
        <f t="shared" si="0"/>
        <v>0</v>
      </c>
      <c r="G30" s="109">
        <f t="shared" si="1"/>
        <v>14450</v>
      </c>
    </row>
    <row r="31" spans="1:7" ht="12.75">
      <c r="A31" s="105" t="s">
        <v>104</v>
      </c>
      <c r="B31" s="106">
        <v>200</v>
      </c>
      <c r="C31" s="107" t="s">
        <v>119</v>
      </c>
      <c r="D31" s="126">
        <v>1350</v>
      </c>
      <c r="E31" s="126">
        <v>0</v>
      </c>
      <c r="F31" s="122">
        <f t="shared" si="0"/>
        <v>0</v>
      </c>
      <c r="G31" s="109">
        <f t="shared" si="1"/>
        <v>1350</v>
      </c>
    </row>
    <row r="32" spans="1:7" ht="12.75">
      <c r="A32" s="105" t="s">
        <v>95</v>
      </c>
      <c r="B32" s="106">
        <v>200</v>
      </c>
      <c r="C32" s="107" t="s">
        <v>120</v>
      </c>
      <c r="D32" s="126">
        <v>14450</v>
      </c>
      <c r="E32" s="126">
        <v>0</v>
      </c>
      <c r="F32" s="122">
        <f t="shared" si="0"/>
        <v>0</v>
      </c>
      <c r="G32" s="109">
        <f t="shared" si="1"/>
        <v>14450</v>
      </c>
    </row>
    <row r="33" spans="1:7" ht="12.75">
      <c r="A33" s="105" t="s">
        <v>104</v>
      </c>
      <c r="B33" s="106">
        <v>200</v>
      </c>
      <c r="C33" s="107" t="s">
        <v>121</v>
      </c>
      <c r="D33" s="126">
        <v>1350</v>
      </c>
      <c r="E33" s="126">
        <v>0</v>
      </c>
      <c r="F33" s="122">
        <f t="shared" si="0"/>
        <v>0</v>
      </c>
      <c r="G33" s="109">
        <f t="shared" si="1"/>
        <v>1350</v>
      </c>
    </row>
    <row r="34" spans="1:7" ht="12.75">
      <c r="A34" s="105" t="s">
        <v>90</v>
      </c>
      <c r="B34" s="106">
        <v>200</v>
      </c>
      <c r="C34" s="107" t="s">
        <v>122</v>
      </c>
      <c r="D34" s="126">
        <v>16568.36</v>
      </c>
      <c r="E34" s="126">
        <v>0</v>
      </c>
      <c r="F34" s="122">
        <f t="shared" si="0"/>
        <v>0</v>
      </c>
      <c r="G34" s="109">
        <f t="shared" si="1"/>
        <v>16568.36</v>
      </c>
    </row>
    <row r="35" spans="1:7" ht="12.75">
      <c r="A35" s="105" t="s">
        <v>91</v>
      </c>
      <c r="B35" s="106">
        <v>200</v>
      </c>
      <c r="C35" s="107" t="s">
        <v>123</v>
      </c>
      <c r="D35" s="126">
        <v>5003.64</v>
      </c>
      <c r="E35" s="126">
        <v>0</v>
      </c>
      <c r="F35" s="122">
        <f t="shared" si="0"/>
        <v>0</v>
      </c>
      <c r="G35" s="109">
        <f t="shared" si="1"/>
        <v>5003.64</v>
      </c>
    </row>
    <row r="36" spans="1:7" ht="12.75">
      <c r="A36" s="105" t="s">
        <v>95</v>
      </c>
      <c r="B36" s="106">
        <v>200</v>
      </c>
      <c r="C36" s="107" t="s">
        <v>124</v>
      </c>
      <c r="D36" s="126">
        <v>14188.69</v>
      </c>
      <c r="E36" s="126">
        <v>0</v>
      </c>
      <c r="F36" s="122">
        <f t="shared" si="0"/>
        <v>0</v>
      </c>
      <c r="G36" s="109">
        <f t="shared" si="1"/>
        <v>14188.69</v>
      </c>
    </row>
    <row r="37" spans="1:7" ht="12.75">
      <c r="A37" s="105" t="s">
        <v>94</v>
      </c>
      <c r="B37" s="106">
        <v>200</v>
      </c>
      <c r="C37" s="107" t="s">
        <v>155</v>
      </c>
      <c r="D37" s="126">
        <v>2773315.06</v>
      </c>
      <c r="E37" s="126">
        <v>924435.54</v>
      </c>
      <c r="F37" s="122">
        <f t="shared" si="0"/>
        <v>924435.54</v>
      </c>
      <c r="G37" s="109">
        <f t="shared" si="1"/>
        <v>1848879.52</v>
      </c>
    </row>
    <row r="38" spans="1:7" ht="12.75">
      <c r="A38" s="105" t="s">
        <v>92</v>
      </c>
      <c r="B38" s="106">
        <v>200</v>
      </c>
      <c r="C38" s="107" t="s">
        <v>156</v>
      </c>
      <c r="D38" s="126">
        <v>198515.21</v>
      </c>
      <c r="E38" s="126">
        <v>64135.21</v>
      </c>
      <c r="F38" s="122">
        <f t="shared" si="0"/>
        <v>64135.21</v>
      </c>
      <c r="G38" s="109">
        <f t="shared" si="1"/>
        <v>134380</v>
      </c>
    </row>
    <row r="39" spans="1:7" ht="12.75">
      <c r="A39" s="105" t="s">
        <v>95</v>
      </c>
      <c r="B39" s="106">
        <v>200</v>
      </c>
      <c r="C39" s="107" t="s">
        <v>157</v>
      </c>
      <c r="D39" s="126">
        <v>243860.25</v>
      </c>
      <c r="E39" s="126">
        <v>45115</v>
      </c>
      <c r="F39" s="122">
        <f t="shared" si="0"/>
        <v>45115</v>
      </c>
      <c r="G39" s="109">
        <f t="shared" si="1"/>
        <v>198745.25</v>
      </c>
    </row>
    <row r="40" spans="1:7" ht="12.75">
      <c r="A40" s="105" t="s">
        <v>94</v>
      </c>
      <c r="B40" s="106">
        <v>200</v>
      </c>
      <c r="C40" s="107" t="s">
        <v>158</v>
      </c>
      <c r="D40" s="126">
        <v>454487.19</v>
      </c>
      <c r="E40" s="126">
        <v>149443.47</v>
      </c>
      <c r="F40" s="122">
        <f t="shared" si="0"/>
        <v>149443.47</v>
      </c>
      <c r="G40" s="109">
        <f t="shared" si="1"/>
        <v>305043.72</v>
      </c>
    </row>
    <row r="41" spans="1:7" ht="12.75">
      <c r="A41" s="105" t="s">
        <v>93</v>
      </c>
      <c r="B41" s="106">
        <v>200</v>
      </c>
      <c r="C41" s="107" t="s">
        <v>159</v>
      </c>
      <c r="D41" s="126">
        <v>249482.77</v>
      </c>
      <c r="E41" s="126">
        <v>69691.49</v>
      </c>
      <c r="F41" s="122">
        <f t="shared" si="0"/>
        <v>69691.49</v>
      </c>
      <c r="G41" s="109">
        <f t="shared" si="1"/>
        <v>179791.27999999997</v>
      </c>
    </row>
    <row r="42" spans="1:7" ht="12.75">
      <c r="A42" s="105" t="s">
        <v>94</v>
      </c>
      <c r="B42" s="106">
        <v>200</v>
      </c>
      <c r="C42" s="107" t="s">
        <v>98</v>
      </c>
      <c r="D42" s="126">
        <v>32628.84</v>
      </c>
      <c r="E42" s="126">
        <v>5438.14</v>
      </c>
      <c r="F42" s="122">
        <f t="shared" si="0"/>
        <v>5438.14</v>
      </c>
      <c r="G42" s="109">
        <f t="shared" si="1"/>
        <v>27190.7</v>
      </c>
    </row>
    <row r="43" spans="1:7" ht="12.75">
      <c r="A43" s="105" t="s">
        <v>90</v>
      </c>
      <c r="B43" s="106">
        <v>200</v>
      </c>
      <c r="C43" s="107" t="s">
        <v>125</v>
      </c>
      <c r="D43" s="126">
        <v>170.17</v>
      </c>
      <c r="E43" s="126">
        <v>0</v>
      </c>
      <c r="F43" s="122">
        <f t="shared" si="0"/>
        <v>0</v>
      </c>
      <c r="G43" s="109">
        <f t="shared" si="1"/>
        <v>170.17</v>
      </c>
    </row>
    <row r="44" spans="1:7" ht="12.75">
      <c r="A44" s="105" t="s">
        <v>91</v>
      </c>
      <c r="B44" s="106">
        <v>200</v>
      </c>
      <c r="C44" s="107" t="s">
        <v>126</v>
      </c>
      <c r="D44" s="126">
        <v>73.5</v>
      </c>
      <c r="E44" s="126">
        <v>0</v>
      </c>
      <c r="F44" s="122">
        <f t="shared" si="0"/>
        <v>0</v>
      </c>
      <c r="G44" s="109">
        <f t="shared" si="1"/>
        <v>73.5</v>
      </c>
    </row>
    <row r="45" spans="1:7" ht="22.5">
      <c r="A45" s="105" t="s">
        <v>105</v>
      </c>
      <c r="B45" s="106">
        <v>200</v>
      </c>
      <c r="C45" s="107" t="s">
        <v>106</v>
      </c>
      <c r="D45" s="126">
        <v>60000</v>
      </c>
      <c r="E45" s="126">
        <v>15000</v>
      </c>
      <c r="F45" s="122">
        <f t="shared" si="0"/>
        <v>15000</v>
      </c>
      <c r="G45" s="109">
        <f t="shared" si="1"/>
        <v>45000</v>
      </c>
    </row>
    <row r="46" spans="1:7" ht="12.75">
      <c r="A46" s="105" t="s">
        <v>93</v>
      </c>
      <c r="B46" s="106">
        <v>200</v>
      </c>
      <c r="C46" s="107" t="s">
        <v>160</v>
      </c>
      <c r="D46" s="126">
        <v>879.45</v>
      </c>
      <c r="E46" s="126">
        <v>0</v>
      </c>
      <c r="F46" s="122">
        <f t="shared" si="0"/>
        <v>0</v>
      </c>
      <c r="G46" s="109">
        <f t="shared" si="1"/>
        <v>879.45</v>
      </c>
    </row>
    <row r="47" spans="1:7" ht="12.75">
      <c r="A47" s="105" t="s">
        <v>96</v>
      </c>
      <c r="B47" s="106">
        <v>200</v>
      </c>
      <c r="C47" s="107" t="s">
        <v>161</v>
      </c>
      <c r="D47" s="126">
        <v>12748143.89</v>
      </c>
      <c r="E47" s="126">
        <v>3187036</v>
      </c>
      <c r="F47" s="122">
        <f t="shared" si="0"/>
        <v>3187036</v>
      </c>
      <c r="G47" s="109">
        <f t="shared" si="1"/>
        <v>9561107.89</v>
      </c>
    </row>
    <row r="48" spans="1:7" ht="13.5" thickBot="1">
      <c r="A48" s="105" t="s">
        <v>127</v>
      </c>
      <c r="B48" s="106">
        <v>450</v>
      </c>
      <c r="C48" s="107" t="s">
        <v>117</v>
      </c>
      <c r="D48" s="115" t="s">
        <v>131</v>
      </c>
      <c r="E48" s="108">
        <f>G7</f>
        <v>26737072.569999997</v>
      </c>
      <c r="F48" s="122">
        <f>E48</f>
        <v>26737072.569999997</v>
      </c>
      <c r="G48" s="116" t="s">
        <v>117</v>
      </c>
    </row>
    <row r="49" spans="1:7" ht="12.75">
      <c r="A49" s="119"/>
      <c r="B49" s="120"/>
      <c r="C49" s="120"/>
      <c r="D49" s="121"/>
      <c r="E49" s="121"/>
      <c r="F49" s="121"/>
      <c r="G49" s="121"/>
    </row>
  </sheetData>
  <sheetProtection/>
  <mergeCells count="8">
    <mergeCell ref="D1:G1"/>
    <mergeCell ref="A2:G2"/>
    <mergeCell ref="E4:F4"/>
    <mergeCell ref="A4:A5"/>
    <mergeCell ref="B4:B5"/>
    <mergeCell ref="C4:C5"/>
    <mergeCell ref="D4:D5"/>
    <mergeCell ref="G4:G5"/>
  </mergeCells>
  <printOptions/>
  <pageMargins left="0.5905511811023623" right="0" top="0.3937007874015748" bottom="0" header="0.5118110236220472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96" zoomScaleSheetLayoutView="96" zoomScalePageLayoutView="0" workbookViewId="0" topLeftCell="A14">
      <selection activeCell="C42" sqref="C42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1"/>
      <c r="C1" s="5"/>
      <c r="D1" s="26"/>
      <c r="E1" s="26"/>
      <c r="F1" s="26"/>
      <c r="G1" s="26"/>
      <c r="H1" s="62" t="s">
        <v>40</v>
      </c>
      <c r="I1" s="26"/>
    </row>
    <row r="2" spans="2:9" ht="15">
      <c r="B2" s="45" t="s">
        <v>73</v>
      </c>
      <c r="C2" s="15"/>
      <c r="D2" s="14"/>
      <c r="E2" s="14"/>
      <c r="F2" s="14"/>
      <c r="G2" s="14"/>
      <c r="I2" s="27"/>
    </row>
    <row r="3" spans="1:9" ht="9" customHeight="1">
      <c r="A3" s="44"/>
      <c r="B3" s="52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24</v>
      </c>
      <c r="C5" s="10" t="s">
        <v>20</v>
      </c>
      <c r="D5" s="8" t="s">
        <v>64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25</v>
      </c>
      <c r="C6" s="30" t="s">
        <v>21</v>
      </c>
      <c r="D6" s="8" t="s">
        <v>65</v>
      </c>
      <c r="E6" s="38" t="s">
        <v>71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26</v>
      </c>
      <c r="C7" s="10" t="s">
        <v>69</v>
      </c>
      <c r="D7" s="8" t="s">
        <v>5</v>
      </c>
      <c r="E7" s="38" t="s">
        <v>72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70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27</v>
      </c>
      <c r="B12" s="53" t="s">
        <v>38</v>
      </c>
      <c r="C12" s="55" t="s">
        <v>59</v>
      </c>
      <c r="D12" s="80">
        <f>D14+D20+D24</f>
        <v>0</v>
      </c>
      <c r="E12" s="80">
        <f>E14+E20+E27</f>
        <v>26737072.569999997</v>
      </c>
      <c r="F12" s="81">
        <f>F14+F20+F24+F27</f>
        <v>0</v>
      </c>
      <c r="G12" s="81">
        <f>G14+G20+G24+G27</f>
        <v>0</v>
      </c>
      <c r="H12" s="81">
        <f>SUM(E12:G12)</f>
        <v>26737072.569999997</v>
      </c>
      <c r="I12" s="82">
        <f>IF(D12=0,0,D12-H12)</f>
        <v>0</v>
      </c>
    </row>
    <row r="13" spans="1:9" ht="18.75" customHeight="1">
      <c r="A13" s="56" t="s">
        <v>43</v>
      </c>
      <c r="B13" s="57"/>
      <c r="C13" s="65"/>
      <c r="D13" s="83"/>
      <c r="E13" s="83"/>
      <c r="F13" s="84"/>
      <c r="G13" s="84"/>
      <c r="H13" s="84"/>
      <c r="I13" s="85">
        <f aca="true" t="shared" si="0" ref="I13:I24">IF(D13=0,0,D13-H13)</f>
        <v>0</v>
      </c>
    </row>
    <row r="14" spans="1:9" ht="24" customHeight="1">
      <c r="A14" s="11" t="s">
        <v>46</v>
      </c>
      <c r="B14" s="60" t="s">
        <v>44</v>
      </c>
      <c r="C14" s="2" t="s">
        <v>59</v>
      </c>
      <c r="D14" s="80"/>
      <c r="E14" s="80"/>
      <c r="F14" s="81"/>
      <c r="G14" s="81"/>
      <c r="H14" s="81">
        <f aca="true" t="shared" si="1" ref="H14:H31">SUM(E14:G14)</f>
        <v>0</v>
      </c>
      <c r="I14" s="86">
        <f t="shared" si="0"/>
        <v>0</v>
      </c>
    </row>
    <row r="15" spans="1:9" ht="9.75" customHeight="1">
      <c r="A15" s="56" t="s">
        <v>42</v>
      </c>
      <c r="B15" s="57"/>
      <c r="C15" s="58"/>
      <c r="D15" s="83"/>
      <c r="E15" s="83"/>
      <c r="F15" s="84"/>
      <c r="G15" s="84"/>
      <c r="H15" s="84"/>
      <c r="I15" s="85">
        <f t="shared" si="0"/>
        <v>0</v>
      </c>
    </row>
    <row r="16" spans="1:9" ht="10.5" customHeight="1">
      <c r="A16" s="11"/>
      <c r="B16" s="59"/>
      <c r="C16" s="2"/>
      <c r="D16" s="80"/>
      <c r="E16" s="80"/>
      <c r="F16" s="81"/>
      <c r="G16" s="81"/>
      <c r="H16" s="81">
        <f t="shared" si="1"/>
        <v>0</v>
      </c>
      <c r="I16" s="86">
        <f t="shared" si="0"/>
        <v>0</v>
      </c>
    </row>
    <row r="17" spans="1:9" ht="14.25" customHeight="1">
      <c r="A17" s="11"/>
      <c r="B17" s="59"/>
      <c r="C17" s="2"/>
      <c r="D17" s="80"/>
      <c r="E17" s="80"/>
      <c r="F17" s="81"/>
      <c r="G17" s="81"/>
      <c r="H17" s="81">
        <f t="shared" si="1"/>
        <v>0</v>
      </c>
      <c r="I17" s="86">
        <f t="shared" si="0"/>
        <v>0</v>
      </c>
    </row>
    <row r="18" spans="1:9" ht="18" customHeight="1">
      <c r="A18" s="11"/>
      <c r="B18" s="59"/>
      <c r="C18" s="2"/>
      <c r="D18" s="80"/>
      <c r="E18" s="80"/>
      <c r="F18" s="81"/>
      <c r="G18" s="81"/>
      <c r="H18" s="81">
        <f t="shared" si="1"/>
        <v>0</v>
      </c>
      <c r="I18" s="86">
        <f t="shared" si="0"/>
        <v>0</v>
      </c>
    </row>
    <row r="19" spans="1:9" ht="15" customHeight="1">
      <c r="A19" s="11"/>
      <c r="B19" s="50"/>
      <c r="C19" s="2"/>
      <c r="D19" s="80"/>
      <c r="E19" s="80"/>
      <c r="F19" s="81"/>
      <c r="G19" s="81"/>
      <c r="H19" s="81">
        <f t="shared" si="1"/>
        <v>0</v>
      </c>
      <c r="I19" s="86">
        <f t="shared" si="0"/>
        <v>0</v>
      </c>
    </row>
    <row r="20" spans="1:9" ht="21" customHeight="1">
      <c r="A20" s="11" t="s">
        <v>45</v>
      </c>
      <c r="B20" s="54" t="s">
        <v>47</v>
      </c>
      <c r="C20" s="2" t="s">
        <v>59</v>
      </c>
      <c r="D20" s="80"/>
      <c r="E20" s="80"/>
      <c r="F20" s="81"/>
      <c r="G20" s="81"/>
      <c r="H20" s="81">
        <f t="shared" si="1"/>
        <v>0</v>
      </c>
      <c r="I20" s="86">
        <f t="shared" si="0"/>
        <v>0</v>
      </c>
    </row>
    <row r="21" spans="1:9" ht="12" customHeight="1">
      <c r="A21" s="56" t="s">
        <v>42</v>
      </c>
      <c r="B21" s="57"/>
      <c r="C21" s="58"/>
      <c r="D21" s="83"/>
      <c r="E21" s="83"/>
      <c r="F21" s="84"/>
      <c r="G21" s="84"/>
      <c r="H21" s="84"/>
      <c r="I21" s="85">
        <f t="shared" si="0"/>
        <v>0</v>
      </c>
    </row>
    <row r="22" spans="1:9" ht="12.75" customHeight="1">
      <c r="A22" s="11"/>
      <c r="B22" s="60"/>
      <c r="C22" s="2"/>
      <c r="D22" s="80"/>
      <c r="E22" s="80"/>
      <c r="F22" s="81"/>
      <c r="G22" s="81"/>
      <c r="H22" s="81">
        <f t="shared" si="1"/>
        <v>0</v>
      </c>
      <c r="I22" s="86">
        <f t="shared" si="0"/>
        <v>0</v>
      </c>
    </row>
    <row r="23" spans="1:9" ht="15" customHeight="1">
      <c r="A23" s="11"/>
      <c r="B23" s="60"/>
      <c r="C23" s="2"/>
      <c r="D23" s="80"/>
      <c r="E23" s="80"/>
      <c r="F23" s="81"/>
      <c r="G23" s="81"/>
      <c r="H23" s="81">
        <f t="shared" si="1"/>
        <v>0</v>
      </c>
      <c r="I23" s="86">
        <f t="shared" si="0"/>
        <v>0</v>
      </c>
    </row>
    <row r="24" spans="1:9" ht="15" customHeight="1">
      <c r="A24" s="11" t="s">
        <v>58</v>
      </c>
      <c r="B24" s="54" t="s">
        <v>41</v>
      </c>
      <c r="C24" s="2"/>
      <c r="D24" s="80">
        <f>SUM(D25,D26)</f>
        <v>0</v>
      </c>
      <c r="E24" s="80" t="s">
        <v>59</v>
      </c>
      <c r="F24" s="81">
        <f>SUM(F25,F26)</f>
        <v>0</v>
      </c>
      <c r="G24" s="80">
        <f>SUM(G25,G26)</f>
        <v>0</v>
      </c>
      <c r="H24" s="81">
        <f t="shared" si="1"/>
        <v>0</v>
      </c>
      <c r="I24" s="87">
        <f t="shared" si="0"/>
        <v>0</v>
      </c>
    </row>
    <row r="25" spans="1:9" ht="15" customHeight="1">
      <c r="A25" s="11" t="s">
        <v>61</v>
      </c>
      <c r="B25" s="54" t="s">
        <v>49</v>
      </c>
      <c r="C25" s="2"/>
      <c r="D25" s="80"/>
      <c r="E25" s="80" t="s">
        <v>59</v>
      </c>
      <c r="F25" s="81"/>
      <c r="G25" s="80"/>
      <c r="H25" s="81">
        <f t="shared" si="1"/>
        <v>0</v>
      </c>
      <c r="I25" s="86" t="s">
        <v>59</v>
      </c>
    </row>
    <row r="26" spans="1:9" ht="21.75" customHeight="1">
      <c r="A26" s="11" t="s">
        <v>62</v>
      </c>
      <c r="B26" s="54" t="s">
        <v>50</v>
      </c>
      <c r="C26" s="2"/>
      <c r="D26" s="80"/>
      <c r="E26" s="80" t="s">
        <v>59</v>
      </c>
      <c r="F26" s="81"/>
      <c r="G26" s="80"/>
      <c r="H26" s="81">
        <f t="shared" si="1"/>
        <v>0</v>
      </c>
      <c r="I26" s="86" t="s">
        <v>59</v>
      </c>
    </row>
    <row r="27" spans="1:9" ht="20.25" customHeight="1">
      <c r="A27" s="11" t="s">
        <v>74</v>
      </c>
      <c r="B27" s="57" t="s">
        <v>51</v>
      </c>
      <c r="C27" s="2" t="s">
        <v>59</v>
      </c>
      <c r="D27" s="83" t="s">
        <v>59</v>
      </c>
      <c r="E27" s="83">
        <f>SUM(E28,E42)</f>
        <v>26737072.569999997</v>
      </c>
      <c r="F27" s="84">
        <f>SUM(F28,F42)</f>
        <v>0</v>
      </c>
      <c r="G27" s="83">
        <f>SUM(G28,G42)</f>
        <v>0</v>
      </c>
      <c r="H27" s="84">
        <f t="shared" si="1"/>
        <v>26737072.569999997</v>
      </c>
      <c r="I27" s="85" t="s">
        <v>59</v>
      </c>
    </row>
    <row r="28" spans="1:9" ht="33.75">
      <c r="A28" s="11" t="s">
        <v>75</v>
      </c>
      <c r="B28" s="54" t="s">
        <v>52</v>
      </c>
      <c r="C28" s="63" t="s">
        <v>59</v>
      </c>
      <c r="D28" s="88" t="s">
        <v>59</v>
      </c>
      <c r="E28" s="89">
        <f>Лист2!E48</f>
        <v>26737072.569999997</v>
      </c>
      <c r="F28" s="88">
        <f>SUM(F30:F31)</f>
        <v>0</v>
      </c>
      <c r="G28" s="88" t="s">
        <v>66</v>
      </c>
      <c r="H28" s="88">
        <f t="shared" si="1"/>
        <v>26737072.569999997</v>
      </c>
      <c r="I28" s="87" t="s">
        <v>66</v>
      </c>
    </row>
    <row r="29" spans="1:9" ht="14.25" customHeight="1">
      <c r="A29" s="56" t="s">
        <v>42</v>
      </c>
      <c r="B29" s="57"/>
      <c r="C29" s="58"/>
      <c r="D29" s="83"/>
      <c r="E29" s="83"/>
      <c r="F29" s="84"/>
      <c r="G29" s="84"/>
      <c r="H29" s="84"/>
      <c r="I29" s="85"/>
    </row>
    <row r="30" spans="1:9" ht="27" customHeight="1">
      <c r="A30" s="11" t="s">
        <v>81</v>
      </c>
      <c r="B30" s="60" t="s">
        <v>53</v>
      </c>
      <c r="C30" s="40" t="s">
        <v>59</v>
      </c>
      <c r="D30" s="80" t="s">
        <v>59</v>
      </c>
      <c r="E30" s="80">
        <f>E28</f>
        <v>26737072.569999997</v>
      </c>
      <c r="F30" s="81" t="s">
        <v>59</v>
      </c>
      <c r="G30" s="80" t="s">
        <v>59</v>
      </c>
      <c r="H30" s="81">
        <f t="shared" si="1"/>
        <v>26737072.569999997</v>
      </c>
      <c r="I30" s="86" t="s">
        <v>59</v>
      </c>
    </row>
    <row r="31" spans="1:9" ht="30.75" customHeight="1" thickBot="1">
      <c r="A31" s="71" t="s">
        <v>82</v>
      </c>
      <c r="B31" s="57" t="s">
        <v>54</v>
      </c>
      <c r="C31" s="43" t="s">
        <v>59</v>
      </c>
      <c r="D31" s="83" t="s">
        <v>59</v>
      </c>
      <c r="E31" s="90"/>
      <c r="F31" s="91"/>
      <c r="G31" s="83" t="s">
        <v>59</v>
      </c>
      <c r="H31" s="91">
        <f t="shared" si="1"/>
        <v>0</v>
      </c>
      <c r="I31" s="92" t="s">
        <v>59</v>
      </c>
    </row>
    <row r="32" spans="1:9" ht="13.5" customHeight="1">
      <c r="A32" s="56"/>
      <c r="B32" s="67"/>
      <c r="C32" s="68"/>
      <c r="D32" s="68"/>
      <c r="E32" s="68"/>
      <c r="F32" s="68"/>
      <c r="G32" s="68"/>
      <c r="H32" s="68"/>
      <c r="I32" s="68"/>
    </row>
    <row r="33" spans="1:9" ht="15" customHeight="1">
      <c r="A33" s="69"/>
      <c r="B33" s="70"/>
      <c r="C33" s="29"/>
      <c r="D33" s="29"/>
      <c r="E33" s="29"/>
      <c r="F33" s="29"/>
      <c r="G33" s="29"/>
      <c r="H33" s="62" t="s">
        <v>60</v>
      </c>
      <c r="I33" s="29"/>
    </row>
    <row r="34" spans="1:9" ht="10.5" customHeight="1">
      <c r="A34" s="9"/>
      <c r="B34" s="30"/>
      <c r="C34" s="30"/>
      <c r="D34" s="8"/>
      <c r="E34" s="34"/>
      <c r="F34" s="66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24</v>
      </c>
      <c r="C35" s="10" t="s">
        <v>20</v>
      </c>
      <c r="D35" s="8" t="s">
        <v>64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25</v>
      </c>
      <c r="C36" s="30" t="s">
        <v>21</v>
      </c>
      <c r="D36" s="8" t="s">
        <v>65</v>
      </c>
      <c r="E36" s="38" t="s">
        <v>71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26</v>
      </c>
      <c r="C37" s="10" t="s">
        <v>69</v>
      </c>
      <c r="D37" s="8" t="s">
        <v>5</v>
      </c>
      <c r="E37" s="38" t="s">
        <v>72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70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76</v>
      </c>
      <c r="B42" s="57" t="s">
        <v>55</v>
      </c>
      <c r="C42" s="63" t="s">
        <v>59</v>
      </c>
      <c r="D42" s="80" t="s">
        <v>59</v>
      </c>
      <c r="E42" s="89" t="s">
        <v>59</v>
      </c>
      <c r="F42" s="88">
        <f>SUM(F44:F45)</f>
        <v>0</v>
      </c>
      <c r="G42" s="80">
        <f>SUM(G44:G45)</f>
        <v>0</v>
      </c>
      <c r="H42" s="88">
        <f>SUM(H44:H45)</f>
        <v>0</v>
      </c>
      <c r="I42" s="87" t="s">
        <v>59</v>
      </c>
    </row>
    <row r="43" spans="1:9" ht="15" customHeight="1">
      <c r="A43" s="56" t="s">
        <v>43</v>
      </c>
      <c r="B43" s="57"/>
      <c r="C43" s="64"/>
      <c r="D43" s="83"/>
      <c r="E43" s="90"/>
      <c r="F43" s="91"/>
      <c r="G43" s="83"/>
      <c r="H43" s="91"/>
      <c r="I43" s="93"/>
    </row>
    <row r="44" spans="1:9" ht="22.5">
      <c r="A44" s="11" t="s">
        <v>79</v>
      </c>
      <c r="B44" s="60" t="s">
        <v>56</v>
      </c>
      <c r="C44" s="58" t="s">
        <v>59</v>
      </c>
      <c r="D44" s="81" t="s">
        <v>59</v>
      </c>
      <c r="E44" s="83" t="s">
        <v>59</v>
      </c>
      <c r="F44" s="84"/>
      <c r="G44" s="81"/>
      <c r="H44" s="84">
        <f>SUM(H46:H47)</f>
        <v>0</v>
      </c>
      <c r="I44" s="85" t="s">
        <v>59</v>
      </c>
    </row>
    <row r="45" spans="1:9" ht="23.25" thickBot="1">
      <c r="A45" s="11" t="s">
        <v>80</v>
      </c>
      <c r="B45" s="61" t="s">
        <v>57</v>
      </c>
      <c r="C45" s="49" t="s">
        <v>59</v>
      </c>
      <c r="D45" s="94" t="s">
        <v>59</v>
      </c>
      <c r="E45" s="95" t="s">
        <v>59</v>
      </c>
      <c r="F45" s="94"/>
      <c r="G45" s="94"/>
      <c r="H45" s="94">
        <f>SUM(H47:H48)</f>
        <v>0</v>
      </c>
      <c r="I45" s="96" t="s">
        <v>59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101</v>
      </c>
      <c r="B47" s="47"/>
      <c r="C47" s="101" t="s">
        <v>132</v>
      </c>
      <c r="D47" s="51"/>
      <c r="E47" s="51" t="s">
        <v>31</v>
      </c>
      <c r="F47" s="28"/>
      <c r="G47" s="28"/>
      <c r="H47" s="28"/>
      <c r="I47" s="28"/>
    </row>
    <row r="48" spans="1:9" ht="9.75" customHeight="1">
      <c r="A48" s="15" t="s">
        <v>34</v>
      </c>
      <c r="B48" s="15"/>
      <c r="C48" s="14"/>
      <c r="D48" s="12"/>
      <c r="E48" s="12" t="s">
        <v>32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35</v>
      </c>
      <c r="H49" s="12"/>
      <c r="I49" s="12"/>
    </row>
    <row r="50" spans="1:9" ht="14.25" customHeight="1">
      <c r="A50" s="15" t="s">
        <v>89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36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78"/>
      <c r="F52" s="12"/>
      <c r="G52" s="12"/>
      <c r="H52" s="12"/>
      <c r="I52" s="79"/>
    </row>
    <row r="53" spans="1:9" ht="19.5" customHeight="1">
      <c r="A53" s="15" t="s">
        <v>162</v>
      </c>
      <c r="D53" s="12"/>
      <c r="E53" s="12"/>
      <c r="F53" s="12"/>
      <c r="G53" s="12"/>
      <c r="H53" s="12"/>
      <c r="I53" s="79"/>
    </row>
    <row r="54" spans="4:9" ht="9.75" customHeight="1">
      <c r="D54" s="12"/>
      <c r="E54" s="12"/>
      <c r="F54" s="12"/>
      <c r="G54" s="12"/>
      <c r="H54" s="12"/>
      <c r="I54" s="79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2019-10-09T12:15:08Z</cp:lastPrinted>
  <dcterms:created xsi:type="dcterms:W3CDTF">1999-06-18T11:49:53Z</dcterms:created>
  <dcterms:modified xsi:type="dcterms:W3CDTF">2021-06-30T06:50:43Z</dcterms:modified>
  <cp:category/>
  <cp:version/>
  <cp:contentType/>
  <cp:contentStatus/>
</cp:coreProperties>
</file>