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1"/>
  </bookViews>
  <sheets>
    <sheet name="администрац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<sst xmlns="http://schemas.openxmlformats.org/spreadsheetml/2006/main" count="401" uniqueCount="208">
  <si>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</si>
  <si>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</si>
  <si>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</si>
  <si>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</si>
  <si>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</si>
  <si>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</si>
  <si>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</si>
  <si>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</si>
  <si>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</si>
  <si>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</si>
  <si>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</si>
  <si>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</si>
  <si>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</si>
  <si>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</si>
  <si>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</si>
  <si>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</si>
  <si>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</si>
  <si>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</si>
  <si>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</si>
  <si>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</si>
  <si>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</si>
  <si>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</si>
  <si>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</si>
  <si>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</si>
  <si>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</si>
  <si>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</si>
  <si>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</si>
  <si>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</si>
  <si>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</si>
  <si>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</si>
  <si>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</si>
  <si>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</si>
  <si>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</si>
  <si>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</si>
  <si>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</si>
  <si>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</si>
  <si>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</si>
  <si>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</si>
  <si>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</si>
  <si>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</si>
  <si>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</si>
  <si>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</si>
  <si>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</si>
  <si>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</si>
  <si>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</si>
  <si>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</si>
  <si>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</si>
  <si>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</si>
  <si>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</si>
  <si>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</si>
  <si>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</si>
  <si>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</si>
  <si>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</si>
  <si>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</si>
  <si>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</si>
  <si>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</si>
  <si>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</si>
  <si>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</si>
  <si>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</si>
  <si>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</si>
  <si>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</si>
  <si>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</si>
  <si>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</si>
  <si>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</si>
  <si>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</si>
  <si>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</si>
  <si>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</si>
  <si>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</si>
  <si>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</si>
  <si>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</si>
  <si>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</si>
  <si>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</si>
  <si>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</si>
  <si>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</si>
  <si>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</si>
  <si>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</si>
  <si>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</si>
  <si>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</si>
  <si>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</si>
  <si>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</si>
  <si>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</si>
  <si>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</si>
  <si>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</si>
  <si>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</si>
  <si>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</si>
  <si>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</si>
  <si>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</si>
  <si>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</si>
  <si>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</si>
  <si>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</si>
  <si>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</si>
  <si>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</si>
  <si>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</si>
  <si>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</si>
  <si>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</si>
  <si>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</si>
  <si>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</si>
  <si>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</si>
  <si>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</si>
  <si>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</si>
  <si>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</si>
  <si>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</si>
  <si>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</si>
  <si>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</si>
  <si>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</si>
  <si>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</si>
  <si>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</si>
  <si>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</si>
  <si>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</si>
  <si>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</si>
  <si>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</si>
  <si>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</si>
  <si>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</si>
  <si>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</si>
  <si>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</si>
  <si>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</si>
  <si>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Пенсии, пособия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</si>
  <si>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</si>
  <si>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</si>
  <si>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</si>
  <si>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</si>
  <si>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</si>
  <si>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650 0111 4120000690 870 290</t>
  </si>
  <si>
    <t>650 0113 4120002400 122 212</t>
  </si>
  <si>
    <t>650 0113 4120002400 244 290</t>
  </si>
  <si>
    <t>650 0203 4120051180 121 211</t>
  </si>
  <si>
    <t>650 0203 4120051180 129 213</t>
  </si>
  <si>
    <t>650 0304 4120059300 121 211</t>
  </si>
  <si>
    <t>650 0304 4120059300 129 213</t>
  </si>
  <si>
    <t>650 0314 4120082300 244 226</t>
  </si>
  <si>
    <t>650 0314 41200S2300 244 226</t>
  </si>
  <si>
    <t>650 0503 4120020811 244 225</t>
  </si>
  <si>
    <t>650 0503 4120089010 244 225</t>
  </si>
  <si>
    <t>650 0707 4120020611 244 290</t>
  </si>
  <si>
    <t>650 1001 4120071601 312 263</t>
  </si>
  <si>
    <t>650 1003 4120071699 313 262</t>
  </si>
  <si>
    <t xml:space="preserve">650 1403 4120089020 540 251 </t>
  </si>
  <si>
    <t xml:space="preserve">650 0801 4120000590 111 211 </t>
  </si>
  <si>
    <t>650 0801 4120000590 244 340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</si>
  <si>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</si>
  <si>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</si>
  <si>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</si>
  <si>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Работы, услуги по содержанию имуществ</t>
  </si>
  <si>
    <t>650 0503 4120020811 244 223</t>
  </si>
  <si>
    <t>650 0801 4120000590 852 290</t>
  </si>
  <si>
    <t>650 0801 4120000590 111 212</t>
  </si>
  <si>
    <t>650 0801 4120000590 244 221</t>
  </si>
  <si>
    <t>650 0801 4120000590 244 223</t>
  </si>
  <si>
    <t>650 0801 4120000590 244 225</t>
  </si>
  <si>
    <t>650 0801 4120000590 244 290</t>
  </si>
  <si>
    <t>650 0102 4120002030 129 213</t>
  </si>
  <si>
    <t>650 0104 4120002040 129 213</t>
  </si>
  <si>
    <t>650 0801 4120000590 244 226</t>
  </si>
  <si>
    <t>650 0801 4120000590 244 310</t>
  </si>
  <si>
    <t>650 0801 4120000590 853 290</t>
  </si>
  <si>
    <t>650 0801 4120000590 119 213</t>
  </si>
  <si>
    <t>Глава сельского поселения  ____________</t>
  </si>
  <si>
    <t>650 0801 4120085160 244 222</t>
  </si>
  <si>
    <t>650 0801 4120085160 244 225</t>
  </si>
  <si>
    <t>650 0801 4120085160 244 310</t>
  </si>
  <si>
    <t>650 0801 4120085160 244 340</t>
  </si>
  <si>
    <t>Транспортные услуги</t>
  </si>
  <si>
    <t>01.01.2018</t>
  </si>
  <si>
    <t>на  1 января  2018 г.</t>
  </si>
  <si>
    <t>650 0107 4120000690 244 290</t>
  </si>
  <si>
    <t>Транспортные расходы</t>
  </si>
  <si>
    <t>650 0113 4120000690 244 222</t>
  </si>
  <si>
    <t>650 0113 4120000690 244 226</t>
  </si>
  <si>
    <t>650 0113 4120000690 244 340</t>
  </si>
  <si>
    <t>650 0113 4120000690 852 290</t>
  </si>
  <si>
    <t>650 0113 4120000790 244 221</t>
  </si>
  <si>
    <t>650 0113 4120000790 244 223</t>
  </si>
  <si>
    <t>650 0113 4120000790 244 225</t>
  </si>
  <si>
    <t>650 0113 4120000790 244 226</t>
  </si>
  <si>
    <t>650 0113 4120000790 244 290</t>
  </si>
  <si>
    <t>650 0113 4120000790 244 310</t>
  </si>
  <si>
    <t>650 0113 4120000790 244 340</t>
  </si>
  <si>
    <t>650 0113 4120000790 852 290</t>
  </si>
  <si>
    <t>650 0113 4120000790 853 290</t>
  </si>
  <si>
    <t>650 0304 4120059300 244 310</t>
  </si>
  <si>
    <t>650 0304 4120059300 244 340</t>
  </si>
  <si>
    <t>650 0309 4120000690 244 340</t>
  </si>
  <si>
    <t>650 0309 4120089168 244 310</t>
  </si>
  <si>
    <t>650 0409 4120020641 244 225</t>
  </si>
  <si>
    <t>650 0410 4120000790 244 221</t>
  </si>
  <si>
    <t>650 0410 4120000790 244 226</t>
  </si>
  <si>
    <t>650 0503 32100L555F 244 310</t>
  </si>
  <si>
    <t>650 0503 32100R555F 244 310</t>
  </si>
  <si>
    <t>650 0503 4120020813 244 225</t>
  </si>
  <si>
    <t>650 0503 4120020829 244 225</t>
  </si>
  <si>
    <t>650 0503 4120020829 244 310</t>
  </si>
  <si>
    <t>650 0503 4120020829 244 340</t>
  </si>
  <si>
    <t>650 0503 4120089164 244 310</t>
  </si>
  <si>
    <t>650 0503 4120089347 244 225</t>
  </si>
  <si>
    <t>650 0503 4120089347 244 310</t>
  </si>
  <si>
    <t>650 0603 4120089310 244 225</t>
  </si>
  <si>
    <t>650 0603 4120089312 244 226</t>
  </si>
  <si>
    <t>650 0603 4120089312 244 290</t>
  </si>
  <si>
    <t>650 0603 4120089312 244 340</t>
  </si>
  <si>
    <t>650 0603 4120089345 244 340</t>
  </si>
  <si>
    <t>650 0603 4120089346 244 340</t>
  </si>
  <si>
    <t>650 1102 4120020639 244 340</t>
  </si>
  <si>
    <t xml:space="preserve">650 0801 4120082440 111 211 </t>
  </si>
  <si>
    <t>650 0801 4120082440 119 213</t>
  </si>
  <si>
    <t xml:space="preserve">650 0801 4120089180 111 211 </t>
  </si>
  <si>
    <t>650 0801 4120089180 119 213</t>
  </si>
  <si>
    <t>650 0801 4120089102 244 310</t>
  </si>
  <si>
    <t>"09 "  января 2018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</si>
</sst>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3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9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1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188" fontId="4" fillId="0" borderId="26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3" xfId="0" applyFont="1" applyBorder="1" applyAlignment="1">
      <alignment horizontal="center" wrapText="1"/>
    </xf>
    <xf numFmtId="188" fontId="4" fillId="0" borderId="44" xfId="0" applyNumberFormat="1" applyFont="1" applyBorder="1" applyAlignment="1">
      <alignment horizontal="right" shrinkToFit="1"/>
    </xf>
    <xf numFmtId="188" fontId="4" fillId="0" borderId="45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49" fontId="4" fillId="0" borderId="44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2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0" fontId="4" fillId="0" borderId="53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shrinkToFit="1"/>
    </xf>
    <xf numFmtId="49" fontId="9" fillId="0" borderId="11" xfId="0" applyNumberFormat="1" applyFont="1" applyBorder="1" applyAlignment="1">
      <alignment horizontal="left" wrapText="1" shrinkToFit="1"/>
    </xf>
    <xf numFmtId="49" fontId="4" fillId="0" borderId="10" xfId="0" applyNumberFormat="1" applyFont="1" applyBorder="1" applyAlignment="1">
      <alignment horizontal="center" vertical="center"/>
    </xf>
    <xf numFmtId="188" fontId="9" fillId="0" borderId="38" xfId="0" applyNumberFormat="1" applyFont="1" applyBorder="1" applyAlignment="1">
      <alignment horizontal="right" shrinkToFit="1"/>
    </xf>
    <xf numFmtId="49" fontId="9" fillId="0" borderId="22" xfId="0" applyNumberFormat="1" applyFont="1" applyBorder="1" applyAlignment="1">
      <alignment horizontal="left" vertical="top" wrapText="1"/>
    </xf>
    <xf numFmtId="0" fontId="9" fillId="0" borderId="22" xfId="0" applyFont="1" applyBorder="1" applyAlignment="1">
      <alignment wrapText="1"/>
    </xf>
    <xf numFmtId="49" fontId="9" fillId="0" borderId="22" xfId="0" applyNumberFormat="1" applyFont="1" applyBorder="1" applyAlignment="1">
      <alignment horizontal="left" wrapText="1"/>
    </xf>
    <xf numFmtId="49" fontId="9" fillId="0" borderId="38" xfId="0" applyNumberFormat="1" applyFont="1" applyBorder="1" applyAlignment="1">
      <alignment horizontal="center" shrinkToFit="1"/>
    </xf>
    <xf numFmtId="49" fontId="9" fillId="0" borderId="38" xfId="0" applyNumberFormat="1" applyFont="1" applyBorder="1" applyAlignment="1">
      <alignment horizontal="center" vertical="center" shrinkToFit="1"/>
    </xf>
    <xf numFmtId="189" fontId="0" fillId="0" borderId="0" xfId="0" applyNumberFormat="1" applyAlignment="1">
      <alignment/>
    </xf>
    <xf numFmtId="49" fontId="9" fillId="0" borderId="23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shrinkToFit="1"/>
    </xf>
    <xf numFmtId="188" fontId="9" fillId="0" borderId="10" xfId="0" applyNumberFormat="1" applyFont="1" applyBorder="1" applyAlignment="1">
      <alignment horizontal="right" shrinkToFit="1"/>
    </xf>
    <xf numFmtId="188" fontId="9" fillId="0" borderId="30" xfId="0" applyNumberFormat="1" applyFont="1" applyBorder="1" applyAlignment="1">
      <alignment horizontal="right" shrinkToFit="1"/>
    </xf>
    <xf numFmtId="188" fontId="9" fillId="0" borderId="26" xfId="0" applyNumberFormat="1" applyFont="1" applyBorder="1" applyAlignment="1">
      <alignment horizontal="right" shrinkToFit="1"/>
    </xf>
    <xf numFmtId="188" fontId="4" fillId="0" borderId="10" xfId="0" applyNumberFormat="1" applyFont="1" applyFill="1" applyBorder="1" applyAlignment="1">
      <alignment horizontal="right" shrinkToFit="1"/>
    </xf>
    <xf numFmtId="188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 vertical="center" shrinkToFit="1"/>
    </xf>
    <xf numFmtId="188" fontId="4" fillId="0" borderId="10" xfId="0" applyNumberFormat="1" applyFont="1" applyFill="1" applyBorder="1" applyAlignment="1">
      <alignment horizontal="center" vertical="center" shrinkToFit="1"/>
    </xf>
    <xf numFmtId="188" fontId="4" fillId="0" borderId="10" xfId="0" applyNumberFormat="1" applyFont="1" applyBorder="1" applyAlignment="1">
      <alignment horizontal="center" vertical="center" shrinkToFit="1"/>
    </xf>
    <xf numFmtId="188" fontId="4" fillId="0" borderId="30" xfId="0" applyNumberFormat="1" applyFont="1" applyBorder="1" applyAlignment="1">
      <alignment horizontal="center" vertical="center" shrinkToFit="1"/>
    </xf>
    <xf numFmtId="188" fontId="4" fillId="0" borderId="26" xfId="0" applyNumberFormat="1" applyFont="1" applyBorder="1" applyAlignment="1">
      <alignment horizontal="center" vertical="center" shrinkToFit="1"/>
    </xf>
    <xf numFmtId="188" fontId="4" fillId="0" borderId="4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0" borderId="0" xfId="0" applyAlignment="1">
      <alignment horizontal="center"/>
    </xf>
    <xf numFmtId="188" fontId="0" fillId="0" borderId="54" xfId="0" applyNumberFormat="1" applyBorder="1" applyAlignment="1">
      <alignment horizontal="center"/>
    </xf>
    <xf numFmtId="188" fontId="4" fillId="33" borderId="10" xfId="0" applyNumberFormat="1" applyFont="1" applyFill="1" applyBorder="1" applyAlignment="1">
      <alignment horizontal="right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G31" sqref="G31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45" t="s">
        <v>140</v>
      </c>
      <c r="B1" s="146"/>
      <c r="C1" s="146"/>
      <c r="D1" s="146"/>
      <c r="E1" s="146"/>
      <c r="F1" s="146"/>
      <c r="G1" s="146"/>
      <c r="H1" s="146"/>
      <c r="I1" s="12"/>
    </row>
    <row r="2" spans="1:10" ht="16.5" customHeight="1">
      <c r="A2" s="146"/>
      <c r="B2" s="146"/>
      <c r="C2" s="146"/>
      <c r="D2" s="146"/>
      <c r="E2" s="146"/>
      <c r="F2" s="146"/>
      <c r="G2" s="146"/>
      <c r="H2" s="146"/>
      <c r="J2" t="s">
        <v>119</v>
      </c>
    </row>
    <row r="3" spans="1:9" ht="16.5" customHeight="1" thickBot="1">
      <c r="A3" s="146"/>
      <c r="B3" s="146"/>
      <c r="C3" s="146"/>
      <c r="D3" s="146"/>
      <c r="E3" s="146"/>
      <c r="F3" s="146"/>
      <c r="G3" s="146"/>
      <c r="H3" s="146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5" t="s">
        <v>163</v>
      </c>
      <c r="E5" s="16"/>
      <c r="F5" s="16"/>
      <c r="G5" s="16"/>
      <c r="H5" s="15" t="s">
        <v>39</v>
      </c>
      <c r="I5" s="23" t="s">
        <v>162</v>
      </c>
    </row>
    <row r="6" spans="1:9" ht="39.75" customHeight="1">
      <c r="A6" s="143" t="s">
        <v>139</v>
      </c>
      <c r="B6" s="144"/>
      <c r="C6" s="144"/>
      <c r="D6" s="144"/>
      <c r="E6" s="14"/>
      <c r="F6" s="14"/>
      <c r="G6" s="14"/>
      <c r="H6" s="15" t="s">
        <v>37</v>
      </c>
      <c r="I6" s="23" t="s">
        <v>102</v>
      </c>
    </row>
    <row r="7" spans="1:9" ht="11.25" customHeight="1">
      <c r="A7" s="15" t="s">
        <v>93</v>
      </c>
      <c r="B7" s="147" t="s">
        <v>103</v>
      </c>
      <c r="C7" s="147"/>
      <c r="D7" s="147"/>
      <c r="E7" s="147"/>
      <c r="F7" s="147"/>
      <c r="G7" s="147"/>
      <c r="H7" s="86" t="s">
        <v>82</v>
      </c>
      <c r="I7" s="23" t="s">
        <v>100</v>
      </c>
    </row>
    <row r="8" spans="1:9" ht="13.5" customHeight="1">
      <c r="A8" s="15" t="s">
        <v>94</v>
      </c>
      <c r="B8" s="148" t="s">
        <v>104</v>
      </c>
      <c r="C8" s="148"/>
      <c r="D8" s="148"/>
      <c r="E8" s="148"/>
      <c r="F8" s="148"/>
      <c r="G8" s="148"/>
      <c r="H8" s="86" t="s">
        <v>99</v>
      </c>
      <c r="I8" s="23" t="s">
        <v>101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2:9" ht="13.5" customHeight="1"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10" t="s">
        <v>7</v>
      </c>
      <c r="B14" s="10" t="s">
        <v>32</v>
      </c>
      <c r="C14" s="10" t="s">
        <v>83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9"/>
      <c r="B15" s="10" t="s">
        <v>33</v>
      </c>
      <c r="C15" s="30" t="s">
        <v>84</v>
      </c>
      <c r="D15" s="8" t="s">
        <v>79</v>
      </c>
      <c r="E15" s="41" t="s">
        <v>86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34</v>
      </c>
      <c r="C16" s="10" t="s">
        <v>85</v>
      </c>
      <c r="D16" s="8" t="s">
        <v>5</v>
      </c>
      <c r="E16" s="41" t="s">
        <v>87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7" t="s">
        <v>22</v>
      </c>
    </row>
    <row r="21" spans="1:9" ht="14.25" customHeight="1">
      <c r="A21" s="114" t="s">
        <v>30</v>
      </c>
      <c r="B21" s="61" t="s">
        <v>48</v>
      </c>
      <c r="C21" s="109" t="s">
        <v>73</v>
      </c>
      <c r="D21" s="80">
        <v>0</v>
      </c>
      <c r="E21" s="80">
        <v>0</v>
      </c>
      <c r="F21" s="81">
        <f>SUMIF($C22:$C22,"&lt;&gt;*000",F22:F22)</f>
        <v>0</v>
      </c>
      <c r="G21" s="81">
        <f>SUMIF($C22:$C22,"&lt;&gt;*000",G22:G22)</f>
        <v>0</v>
      </c>
      <c r="H21" s="81">
        <v>0</v>
      </c>
      <c r="I21" s="117">
        <v>0</v>
      </c>
    </row>
    <row r="22" spans="1:9" ht="14.25" customHeight="1">
      <c r="A22" s="115" t="s">
        <v>8</v>
      </c>
      <c r="B22" s="113"/>
      <c r="C22" s="79"/>
      <c r="D22" s="80"/>
      <c r="E22" s="80"/>
      <c r="F22" s="81"/>
      <c r="G22" s="81"/>
      <c r="H22" s="81">
        <f>SUM(E22:G22)</f>
        <v>0</v>
      </c>
      <c r="I22" s="83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3"/>
  <sheetViews>
    <sheetView showGridLines="0" tabSelected="1" zoomScalePageLayoutView="0" workbookViewId="0" topLeftCell="A66">
      <selection activeCell="L59" sqref="L59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  <col min="12" max="12" width="12.75390625" style="0" bestFit="1" customWidth="1"/>
    <col min="13" max="13" width="12.25390625" style="0" bestFit="1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9"/>
    </row>
    <row r="5" spans="1:11" ht="12.75">
      <c r="A5" s="10"/>
      <c r="B5" s="10" t="s">
        <v>32</v>
      </c>
      <c r="C5" s="30" t="s">
        <v>88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122"/>
    </row>
    <row r="6" spans="1:11" ht="12.75">
      <c r="A6" s="9"/>
      <c r="B6" s="10" t="s">
        <v>33</v>
      </c>
      <c r="C6" s="30" t="s">
        <v>84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8" t="s">
        <v>25</v>
      </c>
    </row>
    <row r="7" spans="1:11" ht="12.75">
      <c r="A7" s="10" t="s">
        <v>7</v>
      </c>
      <c r="B7" s="10" t="s">
        <v>34</v>
      </c>
      <c r="C7" s="10" t="s">
        <v>85</v>
      </c>
      <c r="D7" s="8" t="s">
        <v>5</v>
      </c>
      <c r="E7" s="41" t="s">
        <v>21</v>
      </c>
      <c r="F7" s="41" t="s">
        <v>86</v>
      </c>
      <c r="G7" s="8" t="s">
        <v>11</v>
      </c>
      <c r="H7" s="8" t="s">
        <v>14</v>
      </c>
      <c r="I7" s="8" t="s">
        <v>15</v>
      </c>
      <c r="J7" s="20" t="s">
        <v>40</v>
      </c>
      <c r="K7" s="8" t="s">
        <v>26</v>
      </c>
    </row>
    <row r="8" spans="1:11" ht="12.75">
      <c r="A8" s="9"/>
      <c r="B8" s="10"/>
      <c r="C8" s="10"/>
      <c r="D8" s="8"/>
      <c r="E8" s="41"/>
      <c r="F8" s="41" t="s">
        <v>87</v>
      </c>
      <c r="G8" s="8" t="s">
        <v>12</v>
      </c>
      <c r="H8" s="8"/>
      <c r="I8" s="8"/>
      <c r="J8" s="20" t="s">
        <v>41</v>
      </c>
      <c r="K8" s="8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8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8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8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7" t="s">
        <v>35</v>
      </c>
    </row>
    <row r="13" spans="1:13" ht="15" customHeight="1">
      <c r="A13" s="55" t="s">
        <v>31</v>
      </c>
      <c r="B13" s="59" t="s">
        <v>49</v>
      </c>
      <c r="C13" s="78"/>
      <c r="D13" s="80">
        <f>SUM(D15:D92)</f>
        <v>42303360.489999995</v>
      </c>
      <c r="E13" s="80">
        <f>SUM(E15:E92)</f>
        <v>42303360.489999995</v>
      </c>
      <c r="F13" s="80">
        <f>SUM(F15:F92)</f>
        <v>37257594.26</v>
      </c>
      <c r="G13" s="81">
        <f>SUMIF($C14:$C14,"&lt;&gt;*000",G14:G14)</f>
        <v>0</v>
      </c>
      <c r="H13" s="81">
        <f>SUMIF($C14:$C14,"&lt;&gt;*000",H14:H14)</f>
        <v>0</v>
      </c>
      <c r="I13" s="81">
        <f>SUM(F13:H13)</f>
        <v>37257594.26</v>
      </c>
      <c r="J13" s="84">
        <f>D13-I13</f>
        <v>5045766.229999997</v>
      </c>
      <c r="K13" s="82">
        <f>E13-I13</f>
        <v>5045766.229999997</v>
      </c>
      <c r="M13" s="129"/>
    </row>
    <row r="14" spans="1:13" ht="15" customHeight="1">
      <c r="A14" s="79" t="s">
        <v>8</v>
      </c>
      <c r="B14" s="60"/>
      <c r="C14" s="79"/>
      <c r="D14" s="80"/>
      <c r="E14" s="80"/>
      <c r="F14" s="80"/>
      <c r="G14" s="81"/>
      <c r="H14" s="81"/>
      <c r="I14" s="81">
        <f>SUM(F14:H14)</f>
        <v>0</v>
      </c>
      <c r="J14" s="84">
        <f>D14-I14</f>
        <v>0</v>
      </c>
      <c r="K14" s="83">
        <f>E14-I14</f>
        <v>0</v>
      </c>
      <c r="M14" s="129"/>
    </row>
    <row r="15" spans="1:13" ht="15" customHeight="1">
      <c r="A15" s="120" t="s">
        <v>107</v>
      </c>
      <c r="B15" s="60"/>
      <c r="C15" s="118" t="s">
        <v>120</v>
      </c>
      <c r="D15" s="135">
        <v>1664183.26</v>
      </c>
      <c r="E15" s="80">
        <f>D15</f>
        <v>1664183.26</v>
      </c>
      <c r="F15" s="80">
        <v>1664153.26</v>
      </c>
      <c r="G15" s="81"/>
      <c r="H15" s="81"/>
      <c r="I15" s="81">
        <f>F15</f>
        <v>1664153.26</v>
      </c>
      <c r="J15" s="84">
        <f>D15-I15</f>
        <v>30</v>
      </c>
      <c r="K15" s="83">
        <f>E15-I15</f>
        <v>30</v>
      </c>
      <c r="M15" s="136"/>
    </row>
    <row r="16" spans="1:13" ht="15" customHeight="1">
      <c r="A16" s="120" t="s">
        <v>108</v>
      </c>
      <c r="B16" s="60"/>
      <c r="C16" s="118" t="s">
        <v>150</v>
      </c>
      <c r="D16" s="135">
        <v>355923.66</v>
      </c>
      <c r="E16" s="80">
        <f aca="true" t="shared" si="0" ref="E16:E67">D16</f>
        <v>355923.66</v>
      </c>
      <c r="F16" s="80">
        <v>355923.66</v>
      </c>
      <c r="G16" s="81"/>
      <c r="H16" s="81"/>
      <c r="I16" s="81">
        <f aca="true" t="shared" si="1" ref="I16:I67">F16</f>
        <v>355923.66</v>
      </c>
      <c r="J16" s="84">
        <f aca="true" t="shared" si="2" ref="J16:J67">D16-I16</f>
        <v>0</v>
      </c>
      <c r="K16" s="83">
        <f aca="true" t="shared" si="3" ref="K16:K67">E16-I16</f>
        <v>0</v>
      </c>
      <c r="M16" s="136"/>
    </row>
    <row r="17" spans="1:13" ht="15" customHeight="1">
      <c r="A17" s="120" t="s">
        <v>107</v>
      </c>
      <c r="B17" s="60"/>
      <c r="C17" s="118" t="s">
        <v>121</v>
      </c>
      <c r="D17" s="135">
        <v>6777291.85</v>
      </c>
      <c r="E17" s="80">
        <f t="shared" si="0"/>
        <v>6777291.85</v>
      </c>
      <c r="F17" s="80">
        <v>6589736.09</v>
      </c>
      <c r="G17" s="81"/>
      <c r="H17" s="81"/>
      <c r="I17" s="81">
        <f t="shared" si="1"/>
        <v>6589736.09</v>
      </c>
      <c r="J17" s="84">
        <f t="shared" si="2"/>
        <v>187555.75999999978</v>
      </c>
      <c r="K17" s="83">
        <f t="shared" si="3"/>
        <v>187555.75999999978</v>
      </c>
      <c r="M17" s="136"/>
    </row>
    <row r="18" spans="1:13" ht="12.75">
      <c r="A18" s="120" t="s">
        <v>108</v>
      </c>
      <c r="B18" s="60"/>
      <c r="C18" s="118" t="s">
        <v>151</v>
      </c>
      <c r="D18" s="135">
        <v>2172853.15</v>
      </c>
      <c r="E18" s="80">
        <f t="shared" si="0"/>
        <v>2172853.15</v>
      </c>
      <c r="F18" s="80">
        <v>2172853.15</v>
      </c>
      <c r="G18" s="81"/>
      <c r="H18" s="81"/>
      <c r="I18" s="81">
        <f t="shared" si="1"/>
        <v>2172853.15</v>
      </c>
      <c r="J18" s="84">
        <f t="shared" si="2"/>
        <v>0</v>
      </c>
      <c r="K18" s="83">
        <f t="shared" si="3"/>
        <v>0</v>
      </c>
      <c r="M18" s="136"/>
    </row>
    <row r="19" spans="1:13" ht="12.75">
      <c r="A19" s="120" t="s">
        <v>109</v>
      </c>
      <c r="B19" s="60"/>
      <c r="C19" s="118" t="s">
        <v>164</v>
      </c>
      <c r="D19" s="135">
        <v>200000</v>
      </c>
      <c r="E19" s="80">
        <f t="shared" si="0"/>
        <v>200000</v>
      </c>
      <c r="F19" s="80">
        <v>200000</v>
      </c>
      <c r="G19" s="81"/>
      <c r="H19" s="81"/>
      <c r="I19" s="81">
        <f t="shared" si="1"/>
        <v>200000</v>
      </c>
      <c r="J19" s="84">
        <f>D19-I19</f>
        <v>0</v>
      </c>
      <c r="K19" s="83">
        <f>E19-I19</f>
        <v>0</v>
      </c>
      <c r="M19" s="136"/>
    </row>
    <row r="20" spans="1:13" ht="12.75">
      <c r="A20" s="120" t="s">
        <v>109</v>
      </c>
      <c r="B20" s="60"/>
      <c r="C20" s="118" t="s">
        <v>122</v>
      </c>
      <c r="D20" s="135">
        <v>30000</v>
      </c>
      <c r="E20" s="80">
        <f t="shared" si="0"/>
        <v>30000</v>
      </c>
      <c r="F20" s="80">
        <v>0</v>
      </c>
      <c r="G20" s="81"/>
      <c r="H20" s="81"/>
      <c r="I20" s="81">
        <f>F20</f>
        <v>0</v>
      </c>
      <c r="J20" s="84">
        <f>D20-I20</f>
        <v>30000</v>
      </c>
      <c r="K20" s="83">
        <f>E20-I20</f>
        <v>30000</v>
      </c>
      <c r="M20" s="136"/>
    </row>
    <row r="21" spans="1:13" ht="12.75">
      <c r="A21" s="120" t="s">
        <v>165</v>
      </c>
      <c r="B21" s="60"/>
      <c r="C21" s="118" t="s">
        <v>166</v>
      </c>
      <c r="D21" s="135">
        <v>48600</v>
      </c>
      <c r="E21" s="80">
        <f t="shared" si="0"/>
        <v>48600</v>
      </c>
      <c r="F21" s="80">
        <v>48600</v>
      </c>
      <c r="G21" s="81"/>
      <c r="H21" s="81"/>
      <c r="I21" s="81">
        <f>F21</f>
        <v>48600</v>
      </c>
      <c r="J21" s="84">
        <f>D21-I21</f>
        <v>0</v>
      </c>
      <c r="K21" s="83">
        <f>E21-I21</f>
        <v>0</v>
      </c>
      <c r="M21" s="136"/>
    </row>
    <row r="22" spans="1:13" ht="12.75">
      <c r="A22" s="120" t="s">
        <v>114</v>
      </c>
      <c r="B22" s="60"/>
      <c r="C22" s="118" t="s">
        <v>167</v>
      </c>
      <c r="D22" s="135">
        <v>55000</v>
      </c>
      <c r="E22" s="80">
        <f t="shared" si="0"/>
        <v>55000</v>
      </c>
      <c r="F22" s="80">
        <v>5000</v>
      </c>
      <c r="G22" s="81"/>
      <c r="H22" s="81"/>
      <c r="I22" s="81">
        <f t="shared" si="1"/>
        <v>5000</v>
      </c>
      <c r="J22" s="84">
        <f t="shared" si="2"/>
        <v>50000</v>
      </c>
      <c r="K22" s="83">
        <f t="shared" si="3"/>
        <v>50000</v>
      </c>
      <c r="M22" s="136"/>
    </row>
    <row r="23" spans="1:13" ht="12.75">
      <c r="A23" s="120" t="s">
        <v>115</v>
      </c>
      <c r="B23" s="60"/>
      <c r="C23" s="118" t="s">
        <v>168</v>
      </c>
      <c r="D23" s="135">
        <v>6000</v>
      </c>
      <c r="E23" s="80">
        <f t="shared" si="0"/>
        <v>6000</v>
      </c>
      <c r="F23" s="80"/>
      <c r="G23" s="81"/>
      <c r="H23" s="81"/>
      <c r="I23" s="81">
        <f>F23</f>
        <v>0</v>
      </c>
      <c r="J23" s="84">
        <f>D23-I23</f>
        <v>6000</v>
      </c>
      <c r="K23" s="83">
        <f>E23-I23</f>
        <v>6000</v>
      </c>
      <c r="M23" s="136"/>
    </row>
    <row r="24" spans="1:13" ht="12.75">
      <c r="A24" s="120" t="s">
        <v>109</v>
      </c>
      <c r="B24" s="60"/>
      <c r="C24" s="118" t="s">
        <v>169</v>
      </c>
      <c r="D24" s="135">
        <v>2154</v>
      </c>
      <c r="E24" s="80">
        <f t="shared" si="0"/>
        <v>2154</v>
      </c>
      <c r="F24" s="80">
        <v>0</v>
      </c>
      <c r="G24" s="81"/>
      <c r="H24" s="81"/>
      <c r="I24" s="81">
        <f>F24</f>
        <v>0</v>
      </c>
      <c r="J24" s="84">
        <f>D24-I24</f>
        <v>2154</v>
      </c>
      <c r="K24" s="83">
        <f>E24-I24</f>
        <v>2154</v>
      </c>
      <c r="L24" s="150"/>
      <c r="M24" s="149"/>
    </row>
    <row r="25" spans="1:13" ht="12.75">
      <c r="A25" s="120" t="s">
        <v>111</v>
      </c>
      <c r="B25" s="60"/>
      <c r="C25" s="118" t="s">
        <v>170</v>
      </c>
      <c r="D25" s="135">
        <v>66836</v>
      </c>
      <c r="E25" s="80">
        <f>D25</f>
        <v>66836</v>
      </c>
      <c r="F25" s="80">
        <v>41667.19</v>
      </c>
      <c r="G25" s="81"/>
      <c r="H25" s="81"/>
      <c r="I25" s="81">
        <f>F25</f>
        <v>41667.19</v>
      </c>
      <c r="J25" s="84">
        <f>D25-I25</f>
        <v>25168.809999999998</v>
      </c>
      <c r="K25" s="83">
        <f>E25-I25</f>
        <v>25168.809999999998</v>
      </c>
      <c r="L25" s="136"/>
      <c r="M25" s="136"/>
    </row>
    <row r="26" spans="1:13" ht="12.75">
      <c r="A26" s="120" t="s">
        <v>112</v>
      </c>
      <c r="B26" s="60"/>
      <c r="C26" s="118" t="s">
        <v>171</v>
      </c>
      <c r="D26" s="135">
        <v>434130.65</v>
      </c>
      <c r="E26" s="80">
        <f>D26</f>
        <v>434130.65</v>
      </c>
      <c r="F26" s="80">
        <v>345569.94</v>
      </c>
      <c r="G26" s="81"/>
      <c r="H26" s="81"/>
      <c r="I26" s="81">
        <f>F26</f>
        <v>345569.94</v>
      </c>
      <c r="J26" s="84">
        <f>D26-I26</f>
        <v>88560.71000000002</v>
      </c>
      <c r="K26" s="83">
        <f>E26-I26</f>
        <v>88560.71000000002</v>
      </c>
      <c r="M26" s="136"/>
    </row>
    <row r="27" spans="1:13" ht="12.75">
      <c r="A27" s="120" t="s">
        <v>113</v>
      </c>
      <c r="B27" s="60"/>
      <c r="C27" s="118" t="s">
        <v>172</v>
      </c>
      <c r="D27" s="135">
        <v>257312.34</v>
      </c>
      <c r="E27" s="80">
        <f>D27</f>
        <v>257312.34</v>
      </c>
      <c r="F27" s="80">
        <v>172718.73</v>
      </c>
      <c r="G27" s="81"/>
      <c r="H27" s="81"/>
      <c r="I27" s="81">
        <f>F27</f>
        <v>172718.73</v>
      </c>
      <c r="J27" s="84">
        <f>D27-I27</f>
        <v>84593.60999999999</v>
      </c>
      <c r="K27" s="83">
        <f>E27-I27</f>
        <v>84593.60999999999</v>
      </c>
      <c r="M27" s="136"/>
    </row>
    <row r="28" spans="1:13" ht="12.75">
      <c r="A28" s="120" t="s">
        <v>114</v>
      </c>
      <c r="B28" s="60"/>
      <c r="C28" s="118" t="s">
        <v>173</v>
      </c>
      <c r="D28" s="135">
        <v>568850.18</v>
      </c>
      <c r="E28" s="80">
        <f t="shared" si="0"/>
        <v>568850.18</v>
      </c>
      <c r="F28" s="80">
        <v>434427.28</v>
      </c>
      <c r="G28" s="81"/>
      <c r="H28" s="81"/>
      <c r="I28" s="81">
        <f t="shared" si="1"/>
        <v>434427.28</v>
      </c>
      <c r="J28" s="84">
        <f t="shared" si="2"/>
        <v>134422.90000000002</v>
      </c>
      <c r="K28" s="83">
        <f t="shared" si="3"/>
        <v>134422.90000000002</v>
      </c>
      <c r="M28" s="136"/>
    </row>
    <row r="29" spans="1:13" ht="12.75">
      <c r="A29" s="120" t="s">
        <v>109</v>
      </c>
      <c r="B29" s="60"/>
      <c r="C29" s="118" t="s">
        <v>174</v>
      </c>
      <c r="D29" s="135">
        <v>27000</v>
      </c>
      <c r="E29" s="80">
        <f t="shared" si="0"/>
        <v>27000</v>
      </c>
      <c r="F29" s="80">
        <v>27000</v>
      </c>
      <c r="G29" s="81"/>
      <c r="H29" s="81"/>
      <c r="I29" s="81">
        <f t="shared" si="1"/>
        <v>27000</v>
      </c>
      <c r="J29" s="84">
        <f t="shared" si="2"/>
        <v>0</v>
      </c>
      <c r="K29" s="83">
        <f t="shared" si="3"/>
        <v>0</v>
      </c>
      <c r="M29" s="136"/>
    </row>
    <row r="30" spans="1:13" ht="12.75">
      <c r="A30" s="120" t="s">
        <v>141</v>
      </c>
      <c r="B30" s="60"/>
      <c r="C30" s="118" t="s">
        <v>175</v>
      </c>
      <c r="D30" s="135">
        <v>6500</v>
      </c>
      <c r="E30" s="80">
        <f>D30</f>
        <v>6500</v>
      </c>
      <c r="F30" s="80"/>
      <c r="G30" s="81"/>
      <c r="H30" s="81"/>
      <c r="I30" s="81">
        <f>F30</f>
        <v>0</v>
      </c>
      <c r="J30" s="84">
        <f>D30-I30</f>
        <v>6500</v>
      </c>
      <c r="K30" s="83">
        <f>E30-I30</f>
        <v>6500</v>
      </c>
      <c r="M30" s="136"/>
    </row>
    <row r="31" spans="1:13" ht="12.75">
      <c r="A31" s="120" t="s">
        <v>115</v>
      </c>
      <c r="B31" s="60"/>
      <c r="C31" s="118" t="s">
        <v>176</v>
      </c>
      <c r="D31" s="135">
        <v>681693.66</v>
      </c>
      <c r="E31" s="80">
        <f>D31</f>
        <v>681693.66</v>
      </c>
      <c r="F31" s="80">
        <v>426909</v>
      </c>
      <c r="G31" s="81"/>
      <c r="H31" s="81"/>
      <c r="I31" s="81">
        <f>F31</f>
        <v>426909</v>
      </c>
      <c r="J31" s="84">
        <f>D31-I31</f>
        <v>254784.66000000003</v>
      </c>
      <c r="K31" s="83">
        <f>E31-I31</f>
        <v>254784.66000000003</v>
      </c>
      <c r="M31" s="136"/>
    </row>
    <row r="32" spans="1:13" ht="12.75">
      <c r="A32" s="120" t="s">
        <v>109</v>
      </c>
      <c r="B32" s="60"/>
      <c r="C32" s="118" t="s">
        <v>177</v>
      </c>
      <c r="D32" s="135">
        <v>76374.34</v>
      </c>
      <c r="E32" s="80">
        <f>D32</f>
        <v>76374.34</v>
      </c>
      <c r="F32" s="80">
        <v>1424</v>
      </c>
      <c r="G32" s="81"/>
      <c r="H32" s="81"/>
      <c r="I32" s="81">
        <f>F32</f>
        <v>1424</v>
      </c>
      <c r="J32" s="84">
        <f>D32-I32</f>
        <v>74950.34</v>
      </c>
      <c r="K32" s="83">
        <f>E32-I32</f>
        <v>74950.34</v>
      </c>
      <c r="M32" s="136"/>
    </row>
    <row r="33" spans="1:13" ht="12.75">
      <c r="A33" s="120" t="s">
        <v>109</v>
      </c>
      <c r="B33" s="60"/>
      <c r="C33" s="118" t="s">
        <v>178</v>
      </c>
      <c r="D33" s="135">
        <v>177000</v>
      </c>
      <c r="E33" s="80">
        <f>D33</f>
        <v>177000</v>
      </c>
      <c r="F33" s="80">
        <v>167455.8</v>
      </c>
      <c r="G33" s="81"/>
      <c r="H33" s="81"/>
      <c r="I33" s="81">
        <f>F33</f>
        <v>167455.8</v>
      </c>
      <c r="J33" s="84">
        <f>D33-I33</f>
        <v>9544.200000000012</v>
      </c>
      <c r="K33" s="83">
        <f>E33-I33</f>
        <v>9544.200000000012</v>
      </c>
      <c r="M33" s="136"/>
    </row>
    <row r="34" spans="1:13" ht="12.75">
      <c r="A34" s="120" t="s">
        <v>110</v>
      </c>
      <c r="B34" s="60"/>
      <c r="C34" s="118" t="s">
        <v>123</v>
      </c>
      <c r="D34" s="135">
        <v>428896.1</v>
      </c>
      <c r="E34" s="80">
        <f t="shared" si="0"/>
        <v>428896.1</v>
      </c>
      <c r="F34" s="80">
        <v>428896.1</v>
      </c>
      <c r="G34" s="81"/>
      <c r="H34" s="81"/>
      <c r="I34" s="81">
        <f t="shared" si="1"/>
        <v>428896.1</v>
      </c>
      <c r="J34" s="84">
        <f t="shared" si="2"/>
        <v>0</v>
      </c>
      <c r="K34" s="83">
        <f t="shared" si="3"/>
        <v>0</v>
      </c>
      <c r="M34" s="136"/>
    </row>
    <row r="35" spans="1:13" ht="12.75">
      <c r="A35" s="120" t="s">
        <v>109</v>
      </c>
      <c r="B35" s="60"/>
      <c r="C35" s="118" t="s">
        <v>124</v>
      </c>
      <c r="D35" s="135">
        <v>12250</v>
      </c>
      <c r="E35" s="80">
        <f t="shared" si="0"/>
        <v>12250</v>
      </c>
      <c r="F35" s="80">
        <v>12250</v>
      </c>
      <c r="G35" s="81"/>
      <c r="H35" s="81"/>
      <c r="I35" s="81">
        <f t="shared" si="1"/>
        <v>12250</v>
      </c>
      <c r="J35" s="84">
        <f t="shared" si="2"/>
        <v>0</v>
      </c>
      <c r="K35" s="83">
        <f t="shared" si="3"/>
        <v>0</v>
      </c>
      <c r="M35" s="136"/>
    </row>
    <row r="36" spans="1:13" ht="12.75">
      <c r="A36" s="120" t="s">
        <v>107</v>
      </c>
      <c r="B36" s="60"/>
      <c r="C36" s="118" t="s">
        <v>125</v>
      </c>
      <c r="D36" s="135">
        <v>100331.86</v>
      </c>
      <c r="E36" s="80">
        <f t="shared" si="0"/>
        <v>100331.86</v>
      </c>
      <c r="F36" s="80">
        <v>100331.86</v>
      </c>
      <c r="G36" s="81"/>
      <c r="H36" s="81"/>
      <c r="I36" s="81">
        <f t="shared" si="1"/>
        <v>100331.86</v>
      </c>
      <c r="J36" s="84">
        <f t="shared" si="2"/>
        <v>0</v>
      </c>
      <c r="K36" s="83">
        <f t="shared" si="3"/>
        <v>0</v>
      </c>
      <c r="M36" s="136"/>
    </row>
    <row r="37" spans="1:13" ht="12.75">
      <c r="A37" s="120" t="s">
        <v>108</v>
      </c>
      <c r="B37" s="60"/>
      <c r="C37" s="118" t="s">
        <v>126</v>
      </c>
      <c r="D37" s="135">
        <v>25801.46</v>
      </c>
      <c r="E37" s="80">
        <f t="shared" si="0"/>
        <v>25801.46</v>
      </c>
      <c r="F37" s="80">
        <v>25801.46</v>
      </c>
      <c r="G37" s="81"/>
      <c r="H37" s="81"/>
      <c r="I37" s="81">
        <f t="shared" si="1"/>
        <v>25801.46</v>
      </c>
      <c r="J37" s="84">
        <f t="shared" si="2"/>
        <v>0</v>
      </c>
      <c r="K37" s="83">
        <f t="shared" si="3"/>
        <v>0</v>
      </c>
      <c r="M37" s="136"/>
    </row>
    <row r="38" spans="1:13" ht="12.75">
      <c r="A38" s="120" t="s">
        <v>107</v>
      </c>
      <c r="B38" s="60"/>
      <c r="C38" s="118" t="s">
        <v>127</v>
      </c>
      <c r="D38" s="135">
        <v>3912</v>
      </c>
      <c r="E38" s="80">
        <f t="shared" si="0"/>
        <v>3912</v>
      </c>
      <c r="F38" s="80">
        <v>3912</v>
      </c>
      <c r="G38" s="81"/>
      <c r="H38" s="81"/>
      <c r="I38" s="81">
        <f t="shared" si="1"/>
        <v>3912</v>
      </c>
      <c r="J38" s="84">
        <f t="shared" si="2"/>
        <v>0</v>
      </c>
      <c r="K38" s="83">
        <f t="shared" si="3"/>
        <v>0</v>
      </c>
      <c r="M38" s="136"/>
    </row>
    <row r="39" spans="1:13" ht="12.75">
      <c r="A39" s="120" t="s">
        <v>108</v>
      </c>
      <c r="B39" s="60"/>
      <c r="C39" s="118" t="s">
        <v>128</v>
      </c>
      <c r="D39" s="135">
        <v>1184</v>
      </c>
      <c r="E39" s="80">
        <f t="shared" si="0"/>
        <v>1184</v>
      </c>
      <c r="F39" s="80">
        <v>1184</v>
      </c>
      <c r="G39" s="81"/>
      <c r="H39" s="81"/>
      <c r="I39" s="81">
        <f t="shared" si="1"/>
        <v>1184</v>
      </c>
      <c r="J39" s="84">
        <f t="shared" si="2"/>
        <v>0</v>
      </c>
      <c r="K39" s="83">
        <f t="shared" si="3"/>
        <v>0</v>
      </c>
      <c r="M39" s="136"/>
    </row>
    <row r="40" spans="1:13" ht="12.75">
      <c r="A40" s="120" t="s">
        <v>141</v>
      </c>
      <c r="B40" s="60"/>
      <c r="C40" s="118" t="s">
        <v>179</v>
      </c>
      <c r="D40" s="135">
        <v>24790</v>
      </c>
      <c r="E40" s="80">
        <f t="shared" si="0"/>
        <v>24790</v>
      </c>
      <c r="F40" s="80">
        <v>24790</v>
      </c>
      <c r="G40" s="81"/>
      <c r="H40" s="81"/>
      <c r="I40" s="81">
        <f t="shared" si="1"/>
        <v>24790</v>
      </c>
      <c r="J40" s="84">
        <f t="shared" si="2"/>
        <v>0</v>
      </c>
      <c r="K40" s="83">
        <f t="shared" si="3"/>
        <v>0</v>
      </c>
      <c r="M40" s="136"/>
    </row>
    <row r="41" spans="1:13" ht="12.75">
      <c r="A41" s="120" t="s">
        <v>115</v>
      </c>
      <c r="B41" s="60"/>
      <c r="C41" s="118" t="s">
        <v>180</v>
      </c>
      <c r="D41" s="135">
        <v>5210</v>
      </c>
      <c r="E41" s="80">
        <f t="shared" si="0"/>
        <v>5210</v>
      </c>
      <c r="F41" s="80">
        <v>5210</v>
      </c>
      <c r="G41" s="81"/>
      <c r="H41" s="81"/>
      <c r="I41" s="81">
        <f t="shared" si="1"/>
        <v>5210</v>
      </c>
      <c r="J41" s="84">
        <f t="shared" si="2"/>
        <v>0</v>
      </c>
      <c r="K41" s="83">
        <f t="shared" si="3"/>
        <v>0</v>
      </c>
      <c r="M41" s="136"/>
    </row>
    <row r="42" spans="1:13" ht="12.75">
      <c r="A42" s="120" t="s">
        <v>115</v>
      </c>
      <c r="B42" s="60"/>
      <c r="C42" s="118" t="s">
        <v>181</v>
      </c>
      <c r="D42" s="135">
        <v>5000</v>
      </c>
      <c r="E42" s="80">
        <f t="shared" si="0"/>
        <v>5000</v>
      </c>
      <c r="F42" s="80">
        <v>0</v>
      </c>
      <c r="G42" s="81"/>
      <c r="H42" s="81"/>
      <c r="I42" s="81">
        <f t="shared" si="1"/>
        <v>0</v>
      </c>
      <c r="J42" s="84">
        <f t="shared" si="2"/>
        <v>5000</v>
      </c>
      <c r="K42" s="83">
        <f t="shared" si="3"/>
        <v>5000</v>
      </c>
      <c r="M42" s="136"/>
    </row>
    <row r="43" spans="1:13" ht="12.75">
      <c r="A43" s="120" t="s">
        <v>141</v>
      </c>
      <c r="B43" s="60"/>
      <c r="C43" s="118" t="s">
        <v>182</v>
      </c>
      <c r="D43" s="135">
        <v>94500</v>
      </c>
      <c r="E43" s="80">
        <f t="shared" si="0"/>
        <v>94500</v>
      </c>
      <c r="F43" s="80"/>
      <c r="G43" s="81"/>
      <c r="H43" s="81"/>
      <c r="I43" s="81">
        <f>F43</f>
        <v>0</v>
      </c>
      <c r="J43" s="84">
        <f>D43-I43</f>
        <v>94500</v>
      </c>
      <c r="K43" s="83">
        <f>E43-I43</f>
        <v>94500</v>
      </c>
      <c r="M43" s="136"/>
    </row>
    <row r="44" spans="1:13" ht="12.75">
      <c r="A44" s="120" t="s">
        <v>114</v>
      </c>
      <c r="B44" s="60"/>
      <c r="C44" s="118" t="s">
        <v>129</v>
      </c>
      <c r="D44" s="135">
        <v>21057.7</v>
      </c>
      <c r="E44" s="80">
        <f t="shared" si="0"/>
        <v>21057.7</v>
      </c>
      <c r="F44" s="80">
        <v>21057.7</v>
      </c>
      <c r="G44" s="81"/>
      <c r="H44" s="81"/>
      <c r="I44" s="81">
        <f t="shared" si="1"/>
        <v>21057.7</v>
      </c>
      <c r="J44" s="84">
        <f t="shared" si="2"/>
        <v>0</v>
      </c>
      <c r="K44" s="83">
        <f t="shared" si="3"/>
        <v>0</v>
      </c>
      <c r="M44" s="136"/>
    </row>
    <row r="45" spans="1:13" ht="12.75">
      <c r="A45" s="120" t="s">
        <v>114</v>
      </c>
      <c r="B45" s="60"/>
      <c r="C45" s="118" t="s">
        <v>130</v>
      </c>
      <c r="D45" s="135">
        <v>9024.75</v>
      </c>
      <c r="E45" s="80">
        <f t="shared" si="0"/>
        <v>9024.75</v>
      </c>
      <c r="F45" s="80">
        <v>9024.75</v>
      </c>
      <c r="G45" s="81"/>
      <c r="H45" s="81"/>
      <c r="I45" s="81">
        <f t="shared" si="1"/>
        <v>9024.75</v>
      </c>
      <c r="J45" s="84">
        <f t="shared" si="2"/>
        <v>0</v>
      </c>
      <c r="K45" s="83">
        <f t="shared" si="3"/>
        <v>0</v>
      </c>
      <c r="M45" s="136"/>
    </row>
    <row r="46" spans="1:13" ht="12.75">
      <c r="A46" s="120" t="s">
        <v>113</v>
      </c>
      <c r="B46" s="60"/>
      <c r="C46" s="118" t="s">
        <v>183</v>
      </c>
      <c r="D46" s="135">
        <v>1963766</v>
      </c>
      <c r="E46" s="80">
        <f t="shared" si="0"/>
        <v>1963766</v>
      </c>
      <c r="F46" s="80">
        <v>1144856.1</v>
      </c>
      <c r="G46" s="81"/>
      <c r="H46" s="81"/>
      <c r="I46" s="81">
        <f t="shared" si="1"/>
        <v>1144856.1</v>
      </c>
      <c r="J46" s="84">
        <f t="shared" si="2"/>
        <v>818909.8999999999</v>
      </c>
      <c r="K46" s="83">
        <f t="shared" si="3"/>
        <v>818909.8999999999</v>
      </c>
      <c r="M46" s="136"/>
    </row>
    <row r="47" spans="1:13" ht="12.75">
      <c r="A47" s="120" t="s">
        <v>111</v>
      </c>
      <c r="B47" s="60"/>
      <c r="C47" s="118" t="s">
        <v>184</v>
      </c>
      <c r="D47" s="135">
        <v>104977.52</v>
      </c>
      <c r="E47" s="80">
        <f t="shared" si="0"/>
        <v>104977.52</v>
      </c>
      <c r="F47" s="80">
        <v>104977.52</v>
      </c>
      <c r="G47" s="81"/>
      <c r="H47" s="81"/>
      <c r="I47" s="81">
        <f t="shared" si="1"/>
        <v>104977.52</v>
      </c>
      <c r="J47" s="84">
        <f t="shared" si="2"/>
        <v>0</v>
      </c>
      <c r="K47" s="83">
        <f t="shared" si="3"/>
        <v>0</v>
      </c>
      <c r="M47" s="136"/>
    </row>
    <row r="48" spans="1:13" ht="12.75">
      <c r="A48" s="120" t="s">
        <v>114</v>
      </c>
      <c r="B48" s="60"/>
      <c r="C48" s="118" t="s">
        <v>185</v>
      </c>
      <c r="D48" s="135">
        <v>179267.04</v>
      </c>
      <c r="E48" s="80">
        <f t="shared" si="0"/>
        <v>179267.04</v>
      </c>
      <c r="F48" s="80">
        <v>179267.04</v>
      </c>
      <c r="G48" s="81"/>
      <c r="H48" s="81"/>
      <c r="I48" s="81">
        <f t="shared" si="1"/>
        <v>179267.04</v>
      </c>
      <c r="J48" s="84">
        <f t="shared" si="2"/>
        <v>0</v>
      </c>
      <c r="K48" s="83">
        <f t="shared" si="3"/>
        <v>0</v>
      </c>
      <c r="M48" s="136"/>
    </row>
    <row r="49" spans="1:13" ht="12.75">
      <c r="A49" s="120" t="s">
        <v>141</v>
      </c>
      <c r="B49" s="60"/>
      <c r="C49" s="118" t="s">
        <v>186</v>
      </c>
      <c r="D49" s="135">
        <v>211200</v>
      </c>
      <c r="E49" s="80">
        <f t="shared" si="0"/>
        <v>211200</v>
      </c>
      <c r="F49" s="151">
        <v>151670</v>
      </c>
      <c r="G49" s="81"/>
      <c r="H49" s="81"/>
      <c r="I49" s="81">
        <f t="shared" si="1"/>
        <v>151670</v>
      </c>
      <c r="J49" s="84">
        <f t="shared" si="2"/>
        <v>59530</v>
      </c>
      <c r="K49" s="83">
        <f t="shared" si="3"/>
        <v>59530</v>
      </c>
      <c r="M49" s="136"/>
    </row>
    <row r="50" spans="1:13" ht="12.75">
      <c r="A50" s="120" t="s">
        <v>141</v>
      </c>
      <c r="B50" s="60"/>
      <c r="C50" s="118" t="s">
        <v>187</v>
      </c>
      <c r="D50" s="135">
        <v>1365030</v>
      </c>
      <c r="E50" s="80">
        <f t="shared" si="0"/>
        <v>1365030</v>
      </c>
      <c r="F50" s="151">
        <v>1365030</v>
      </c>
      <c r="G50" s="81"/>
      <c r="H50" s="81"/>
      <c r="I50" s="81">
        <f>F50</f>
        <v>1365030</v>
      </c>
      <c r="J50" s="84">
        <f>D50-I50</f>
        <v>0</v>
      </c>
      <c r="K50" s="83">
        <f>E50-I50</f>
        <v>0</v>
      </c>
      <c r="M50" s="136"/>
    </row>
    <row r="51" spans="1:13" ht="12.75">
      <c r="A51" s="120" t="s">
        <v>113</v>
      </c>
      <c r="B51" s="60"/>
      <c r="C51" s="118" t="s">
        <v>143</v>
      </c>
      <c r="D51" s="135">
        <v>228876.24</v>
      </c>
      <c r="E51" s="80">
        <f t="shared" si="0"/>
        <v>228876.24</v>
      </c>
      <c r="F51" s="80">
        <v>192417.09</v>
      </c>
      <c r="G51" s="81"/>
      <c r="H51" s="81"/>
      <c r="I51" s="81">
        <f t="shared" si="1"/>
        <v>192417.09</v>
      </c>
      <c r="J51" s="84">
        <f t="shared" si="2"/>
        <v>36459.149999999994</v>
      </c>
      <c r="K51" s="83">
        <f t="shared" si="3"/>
        <v>36459.149999999994</v>
      </c>
      <c r="M51" s="136"/>
    </row>
    <row r="52" spans="1:13" ht="12.75">
      <c r="A52" s="120" t="s">
        <v>113</v>
      </c>
      <c r="B52" s="60"/>
      <c r="C52" s="118" t="s">
        <v>131</v>
      </c>
      <c r="D52" s="135">
        <v>400000</v>
      </c>
      <c r="E52" s="80">
        <f t="shared" si="0"/>
        <v>400000</v>
      </c>
      <c r="F52" s="80">
        <v>330264.94</v>
      </c>
      <c r="G52" s="81"/>
      <c r="H52" s="81"/>
      <c r="I52" s="81">
        <f t="shared" si="1"/>
        <v>330264.94</v>
      </c>
      <c r="J52" s="84">
        <f t="shared" si="2"/>
        <v>69735.06</v>
      </c>
      <c r="K52" s="83">
        <f t="shared" si="3"/>
        <v>69735.06</v>
      </c>
      <c r="M52" s="136"/>
    </row>
    <row r="53" spans="1:13" ht="12.75">
      <c r="A53" s="120" t="s">
        <v>113</v>
      </c>
      <c r="B53" s="60"/>
      <c r="C53" s="118" t="s">
        <v>188</v>
      </c>
      <c r="D53" s="135">
        <v>142373.91</v>
      </c>
      <c r="E53" s="80">
        <f t="shared" si="0"/>
        <v>142373.91</v>
      </c>
      <c r="F53" s="80">
        <v>0</v>
      </c>
      <c r="G53" s="81"/>
      <c r="H53" s="81"/>
      <c r="I53" s="81">
        <f t="shared" si="1"/>
        <v>0</v>
      </c>
      <c r="J53" s="84">
        <f t="shared" si="2"/>
        <v>142373.91</v>
      </c>
      <c r="K53" s="83">
        <f t="shared" si="3"/>
        <v>142373.91</v>
      </c>
      <c r="M53" s="136"/>
    </row>
    <row r="54" spans="1:13" ht="12.75">
      <c r="A54" s="120" t="s">
        <v>113</v>
      </c>
      <c r="B54" s="60"/>
      <c r="C54" s="118" t="s">
        <v>189</v>
      </c>
      <c r="D54" s="135">
        <v>278409</v>
      </c>
      <c r="E54" s="80">
        <f t="shared" si="0"/>
        <v>278409</v>
      </c>
      <c r="F54" s="80"/>
      <c r="G54" s="81"/>
      <c r="H54" s="81"/>
      <c r="I54" s="81">
        <f>F54</f>
        <v>0</v>
      </c>
      <c r="J54" s="84">
        <f>D54-I54</f>
        <v>278409</v>
      </c>
      <c r="K54" s="83">
        <f>E54-I54</f>
        <v>278409</v>
      </c>
      <c r="M54" s="136"/>
    </row>
    <row r="55" spans="1:13" ht="12.75">
      <c r="A55" s="120" t="s">
        <v>141</v>
      </c>
      <c r="B55" s="60"/>
      <c r="C55" s="118" t="s">
        <v>190</v>
      </c>
      <c r="D55" s="135">
        <v>1274752.02</v>
      </c>
      <c r="E55" s="80">
        <f t="shared" si="0"/>
        <v>1274752.02</v>
      </c>
      <c r="F55" s="151">
        <v>603238</v>
      </c>
      <c r="G55" s="81"/>
      <c r="H55" s="81"/>
      <c r="I55" s="81">
        <f t="shared" si="1"/>
        <v>603238</v>
      </c>
      <c r="J55" s="84">
        <f t="shared" si="2"/>
        <v>671514.02</v>
      </c>
      <c r="K55" s="83">
        <f t="shared" si="3"/>
        <v>671514.02</v>
      </c>
      <c r="M55" s="136"/>
    </row>
    <row r="56" spans="1:13" ht="12.75">
      <c r="A56" s="120" t="s">
        <v>115</v>
      </c>
      <c r="B56" s="60"/>
      <c r="C56" s="118" t="s">
        <v>191</v>
      </c>
      <c r="D56" s="135">
        <v>168400</v>
      </c>
      <c r="E56" s="80">
        <f t="shared" si="0"/>
        <v>168400</v>
      </c>
      <c r="F56" s="151">
        <v>108500</v>
      </c>
      <c r="G56" s="81"/>
      <c r="H56" s="81"/>
      <c r="I56" s="81">
        <f t="shared" si="1"/>
        <v>108500</v>
      </c>
      <c r="J56" s="84">
        <f t="shared" si="2"/>
        <v>59900</v>
      </c>
      <c r="K56" s="83">
        <f t="shared" si="3"/>
        <v>59900</v>
      </c>
      <c r="M56" s="136"/>
    </row>
    <row r="57" spans="1:13" ht="12.75">
      <c r="A57" s="120" t="s">
        <v>142</v>
      </c>
      <c r="B57" s="60"/>
      <c r="C57" s="118" t="s">
        <v>132</v>
      </c>
      <c r="D57" s="135">
        <v>30542.22</v>
      </c>
      <c r="E57" s="80">
        <f t="shared" si="0"/>
        <v>30542.22</v>
      </c>
      <c r="F57" s="80">
        <v>30504</v>
      </c>
      <c r="G57" s="81"/>
      <c r="H57" s="81"/>
      <c r="I57" s="81">
        <f t="shared" si="1"/>
        <v>30504</v>
      </c>
      <c r="J57" s="84">
        <f t="shared" si="2"/>
        <v>38.220000000001164</v>
      </c>
      <c r="K57" s="83">
        <f t="shared" si="3"/>
        <v>38.220000000001164</v>
      </c>
      <c r="M57" s="136"/>
    </row>
    <row r="58" spans="1:13" ht="12.75">
      <c r="A58" s="120" t="s">
        <v>141</v>
      </c>
      <c r="B58" s="60"/>
      <c r="C58" s="118" t="s">
        <v>192</v>
      </c>
      <c r="D58" s="135">
        <v>165000</v>
      </c>
      <c r="E58" s="80">
        <f t="shared" si="0"/>
        <v>165000</v>
      </c>
      <c r="F58" s="151">
        <v>165000</v>
      </c>
      <c r="G58" s="81"/>
      <c r="H58" s="81"/>
      <c r="I58" s="81">
        <f t="shared" si="1"/>
        <v>165000</v>
      </c>
      <c r="J58" s="84">
        <f t="shared" si="2"/>
        <v>0</v>
      </c>
      <c r="K58" s="83">
        <f t="shared" si="3"/>
        <v>0</v>
      </c>
      <c r="M58" s="136"/>
    </row>
    <row r="59" spans="1:13" ht="12.75">
      <c r="A59" s="120" t="s">
        <v>113</v>
      </c>
      <c r="B59" s="60"/>
      <c r="C59" s="118" t="s">
        <v>193</v>
      </c>
      <c r="D59" s="135">
        <v>84000</v>
      </c>
      <c r="E59" s="80">
        <f t="shared" si="0"/>
        <v>84000</v>
      </c>
      <c r="F59" s="80"/>
      <c r="G59" s="81"/>
      <c r="H59" s="81"/>
      <c r="I59" s="81">
        <f t="shared" si="1"/>
        <v>0</v>
      </c>
      <c r="J59" s="84">
        <f t="shared" si="2"/>
        <v>84000</v>
      </c>
      <c r="K59" s="83">
        <f t="shared" si="3"/>
        <v>84000</v>
      </c>
      <c r="L59" s="136"/>
      <c r="M59" s="136"/>
    </row>
    <row r="60" spans="1:13" ht="12.75">
      <c r="A60" s="120" t="s">
        <v>141</v>
      </c>
      <c r="B60" s="60"/>
      <c r="C60" s="118" t="s">
        <v>194</v>
      </c>
      <c r="D60" s="135">
        <v>236916</v>
      </c>
      <c r="E60" s="80">
        <f t="shared" si="0"/>
        <v>236916</v>
      </c>
      <c r="F60" s="80">
        <v>0</v>
      </c>
      <c r="G60" s="81"/>
      <c r="H60" s="81"/>
      <c r="I60" s="81">
        <f t="shared" si="1"/>
        <v>0</v>
      </c>
      <c r="J60" s="84">
        <f t="shared" si="2"/>
        <v>236916</v>
      </c>
      <c r="K60" s="83">
        <f>E60-I60</f>
        <v>236916</v>
      </c>
      <c r="M60" s="136"/>
    </row>
    <row r="61" spans="1:13" ht="12.75">
      <c r="A61" s="120" t="s">
        <v>113</v>
      </c>
      <c r="B61" s="60"/>
      <c r="C61" s="118" t="s">
        <v>195</v>
      </c>
      <c r="D61" s="135">
        <v>49000</v>
      </c>
      <c r="E61" s="80">
        <v>49000</v>
      </c>
      <c r="F61" s="80">
        <v>49000</v>
      </c>
      <c r="G61" s="81"/>
      <c r="H61" s="81"/>
      <c r="I61" s="81">
        <f t="shared" si="1"/>
        <v>49000</v>
      </c>
      <c r="J61" s="84">
        <f t="shared" si="2"/>
        <v>0</v>
      </c>
      <c r="K61" s="83">
        <f t="shared" si="3"/>
        <v>0</v>
      </c>
      <c r="M61" s="136"/>
    </row>
    <row r="62" spans="1:13" ht="12.75">
      <c r="A62" s="120" t="s">
        <v>109</v>
      </c>
      <c r="B62" s="60"/>
      <c r="C62" s="118" t="s">
        <v>196</v>
      </c>
      <c r="D62" s="135">
        <v>107828.3</v>
      </c>
      <c r="E62" s="80">
        <f t="shared" si="0"/>
        <v>107828.3</v>
      </c>
      <c r="F62" s="80"/>
      <c r="G62" s="81"/>
      <c r="H62" s="81"/>
      <c r="I62" s="81">
        <f t="shared" si="1"/>
        <v>0</v>
      </c>
      <c r="J62" s="84">
        <f t="shared" si="2"/>
        <v>107828.3</v>
      </c>
      <c r="K62" s="83">
        <f t="shared" si="3"/>
        <v>107828.3</v>
      </c>
      <c r="M62" s="136"/>
    </row>
    <row r="63" spans="1:13" ht="12.75">
      <c r="A63" s="120" t="s">
        <v>109</v>
      </c>
      <c r="B63" s="60"/>
      <c r="C63" s="118" t="s">
        <v>197</v>
      </c>
      <c r="D63" s="135">
        <v>72611</v>
      </c>
      <c r="E63" s="80">
        <f t="shared" si="0"/>
        <v>72611</v>
      </c>
      <c r="F63" s="80">
        <v>72611</v>
      </c>
      <c r="G63" s="81"/>
      <c r="H63" s="81"/>
      <c r="I63" s="81">
        <f t="shared" si="1"/>
        <v>72611</v>
      </c>
      <c r="J63" s="84">
        <f t="shared" si="2"/>
        <v>0</v>
      </c>
      <c r="K63" s="83"/>
      <c r="M63" s="136"/>
    </row>
    <row r="64" spans="1:13" ht="12.75">
      <c r="A64" s="120" t="s">
        <v>109</v>
      </c>
      <c r="B64" s="60"/>
      <c r="C64" s="118" t="s">
        <v>198</v>
      </c>
      <c r="D64" s="135">
        <v>69560.7</v>
      </c>
      <c r="E64" s="80">
        <f t="shared" si="0"/>
        <v>69560.7</v>
      </c>
      <c r="F64" s="80">
        <v>69560.7</v>
      </c>
      <c r="G64" s="81"/>
      <c r="H64" s="81"/>
      <c r="I64" s="81">
        <f t="shared" si="1"/>
        <v>69560.7</v>
      </c>
      <c r="J64" s="84">
        <f t="shared" si="2"/>
        <v>0</v>
      </c>
      <c r="K64" s="83"/>
      <c r="M64" s="136"/>
    </row>
    <row r="65" spans="1:13" ht="12.75">
      <c r="A65" s="120" t="s">
        <v>141</v>
      </c>
      <c r="B65" s="60"/>
      <c r="C65" s="118" t="s">
        <v>199</v>
      </c>
      <c r="D65" s="135">
        <v>67000</v>
      </c>
      <c r="E65" s="80">
        <f t="shared" si="0"/>
        <v>67000</v>
      </c>
      <c r="F65" s="80">
        <v>67000</v>
      </c>
      <c r="G65" s="81"/>
      <c r="H65" s="81"/>
      <c r="I65" s="81">
        <f t="shared" si="1"/>
        <v>67000</v>
      </c>
      <c r="J65" s="84">
        <f t="shared" si="2"/>
        <v>0</v>
      </c>
      <c r="K65" s="83"/>
      <c r="M65" s="136"/>
    </row>
    <row r="66" spans="1:13" ht="12.75">
      <c r="A66" s="120" t="s">
        <v>115</v>
      </c>
      <c r="B66" s="60"/>
      <c r="C66" s="118" t="s">
        <v>200</v>
      </c>
      <c r="D66" s="135">
        <v>40000</v>
      </c>
      <c r="E66" s="80">
        <f t="shared" si="0"/>
        <v>40000</v>
      </c>
      <c r="F66" s="80">
        <v>40000</v>
      </c>
      <c r="G66" s="81"/>
      <c r="H66" s="81"/>
      <c r="I66" s="81">
        <f t="shared" si="1"/>
        <v>40000</v>
      </c>
      <c r="J66" s="84">
        <f t="shared" si="2"/>
        <v>0</v>
      </c>
      <c r="K66" s="83"/>
      <c r="M66" s="136"/>
    </row>
    <row r="67" spans="1:13" ht="12.75">
      <c r="A67" s="120" t="s">
        <v>109</v>
      </c>
      <c r="B67" s="60"/>
      <c r="C67" s="118" t="s">
        <v>133</v>
      </c>
      <c r="D67" s="135">
        <v>30000</v>
      </c>
      <c r="E67" s="80">
        <f t="shared" si="0"/>
        <v>30000</v>
      </c>
      <c r="F67" s="80">
        <v>23640</v>
      </c>
      <c r="G67" s="81"/>
      <c r="H67" s="81"/>
      <c r="I67" s="81">
        <f t="shared" si="1"/>
        <v>23640</v>
      </c>
      <c r="J67" s="84">
        <f t="shared" si="2"/>
        <v>6360</v>
      </c>
      <c r="K67" s="83">
        <f t="shared" si="3"/>
        <v>6360</v>
      </c>
      <c r="M67" s="136"/>
    </row>
    <row r="68" spans="1:13" ht="12.75">
      <c r="A68" s="124" t="s">
        <v>107</v>
      </c>
      <c r="B68" s="60"/>
      <c r="C68" s="127" t="s">
        <v>137</v>
      </c>
      <c r="D68" s="123">
        <v>6908277.76</v>
      </c>
      <c r="E68" s="80">
        <f aca="true" t="shared" si="4" ref="E68:E88">D68</f>
        <v>6908277.76</v>
      </c>
      <c r="F68" s="123">
        <v>6743052.01</v>
      </c>
      <c r="G68" s="123"/>
      <c r="H68" s="123"/>
      <c r="I68" s="123">
        <f aca="true" t="shared" si="5" ref="I68:I88">SUM(F68:H68)</f>
        <v>6743052.01</v>
      </c>
      <c r="J68" s="123">
        <f>D68-I68</f>
        <v>165225.75</v>
      </c>
      <c r="K68" s="83">
        <f>E68-I68</f>
        <v>165225.75</v>
      </c>
      <c r="M68" s="129"/>
    </row>
    <row r="69" spans="1:13" ht="12.75">
      <c r="A69" s="124" t="s">
        <v>110</v>
      </c>
      <c r="B69" s="60"/>
      <c r="C69" s="128" t="s">
        <v>145</v>
      </c>
      <c r="D69" s="123">
        <v>285000</v>
      </c>
      <c r="E69" s="80">
        <f t="shared" si="4"/>
        <v>285000</v>
      </c>
      <c r="F69" s="123">
        <v>121546.6</v>
      </c>
      <c r="G69" s="123"/>
      <c r="H69" s="123"/>
      <c r="I69" s="123">
        <f t="shared" si="5"/>
        <v>121546.6</v>
      </c>
      <c r="J69" s="123">
        <f aca="true" t="shared" si="6" ref="J69:J88">D69-I69</f>
        <v>163453.4</v>
      </c>
      <c r="K69" s="83">
        <f aca="true" t="shared" si="7" ref="K69:K88">E69-I69</f>
        <v>163453.4</v>
      </c>
      <c r="M69" s="129"/>
    </row>
    <row r="70" spans="1:13" ht="12.75">
      <c r="A70" s="124" t="s">
        <v>108</v>
      </c>
      <c r="B70" s="60"/>
      <c r="C70" s="127" t="s">
        <v>155</v>
      </c>
      <c r="D70" s="123">
        <v>2129400</v>
      </c>
      <c r="E70" s="80">
        <f t="shared" si="4"/>
        <v>2129400</v>
      </c>
      <c r="F70" s="123">
        <v>2129400</v>
      </c>
      <c r="G70" s="123"/>
      <c r="H70" s="123"/>
      <c r="I70" s="123">
        <f t="shared" si="5"/>
        <v>2129400</v>
      </c>
      <c r="J70" s="123">
        <f t="shared" si="6"/>
        <v>0</v>
      </c>
      <c r="K70" s="83">
        <f t="shared" si="7"/>
        <v>0</v>
      </c>
      <c r="M70" s="129"/>
    </row>
    <row r="71" spans="1:13" ht="12.75">
      <c r="A71" s="124" t="s">
        <v>111</v>
      </c>
      <c r="B71" s="60"/>
      <c r="C71" s="128" t="s">
        <v>146</v>
      </c>
      <c r="D71" s="123">
        <v>36403.64</v>
      </c>
      <c r="E71" s="80">
        <f t="shared" si="4"/>
        <v>36403.64</v>
      </c>
      <c r="F71" s="123">
        <v>31730.84</v>
      </c>
      <c r="G71" s="123"/>
      <c r="H71" s="123"/>
      <c r="I71" s="123">
        <f t="shared" si="5"/>
        <v>31730.84</v>
      </c>
      <c r="J71" s="123">
        <f t="shared" si="6"/>
        <v>4672.799999999999</v>
      </c>
      <c r="K71" s="83">
        <f t="shared" si="7"/>
        <v>4672.799999999999</v>
      </c>
      <c r="M71" s="129"/>
    </row>
    <row r="72" spans="1:13" ht="12.75">
      <c r="A72" s="124" t="s">
        <v>112</v>
      </c>
      <c r="B72" s="60"/>
      <c r="C72" s="127" t="s">
        <v>147</v>
      </c>
      <c r="D72" s="123">
        <v>710079.55</v>
      </c>
      <c r="E72" s="80">
        <f t="shared" si="4"/>
        <v>710079.55</v>
      </c>
      <c r="F72" s="123">
        <v>590445.12</v>
      </c>
      <c r="G72" s="123"/>
      <c r="H72" s="123"/>
      <c r="I72" s="123">
        <f t="shared" si="5"/>
        <v>590445.12</v>
      </c>
      <c r="J72" s="123">
        <f t="shared" si="6"/>
        <v>119634.43000000005</v>
      </c>
      <c r="K72" s="83">
        <f t="shared" si="7"/>
        <v>119634.43000000005</v>
      </c>
      <c r="M72" s="129"/>
    </row>
    <row r="73" spans="1:13" ht="12.75">
      <c r="A73" s="124" t="s">
        <v>113</v>
      </c>
      <c r="B73" s="60"/>
      <c r="C73" s="127" t="s">
        <v>148</v>
      </c>
      <c r="D73" s="123">
        <v>497029.53</v>
      </c>
      <c r="E73" s="80">
        <f t="shared" si="4"/>
        <v>497029.53</v>
      </c>
      <c r="F73" s="123">
        <v>298029.36</v>
      </c>
      <c r="G73" s="123"/>
      <c r="H73" s="123"/>
      <c r="I73" s="123">
        <f t="shared" si="5"/>
        <v>298029.36</v>
      </c>
      <c r="J73" s="123">
        <f t="shared" si="6"/>
        <v>199000.17000000004</v>
      </c>
      <c r="K73" s="83">
        <f t="shared" si="7"/>
        <v>199000.17000000004</v>
      </c>
      <c r="M73" s="129"/>
    </row>
    <row r="74" spans="1:13" ht="12.75">
      <c r="A74" s="124" t="s">
        <v>114</v>
      </c>
      <c r="B74" s="60"/>
      <c r="C74" s="127" t="s">
        <v>152</v>
      </c>
      <c r="D74" s="123">
        <v>216103.98</v>
      </c>
      <c r="E74" s="80">
        <f t="shared" si="4"/>
        <v>216103.98</v>
      </c>
      <c r="F74" s="123">
        <v>98346.56</v>
      </c>
      <c r="G74" s="123"/>
      <c r="H74" s="123"/>
      <c r="I74" s="123">
        <f t="shared" si="5"/>
        <v>98346.56</v>
      </c>
      <c r="J74" s="123">
        <f t="shared" si="6"/>
        <v>117757.42000000001</v>
      </c>
      <c r="K74" s="83">
        <f t="shared" si="7"/>
        <v>117757.42000000001</v>
      </c>
      <c r="M74" s="129"/>
    </row>
    <row r="75" spans="1:13" ht="12.75">
      <c r="A75" s="125" t="s">
        <v>109</v>
      </c>
      <c r="B75" s="60"/>
      <c r="C75" s="127" t="s">
        <v>149</v>
      </c>
      <c r="D75" s="123">
        <v>170009.13</v>
      </c>
      <c r="E75" s="80">
        <f t="shared" si="4"/>
        <v>170009.13</v>
      </c>
      <c r="F75" s="123">
        <v>89171.02</v>
      </c>
      <c r="G75" s="123"/>
      <c r="H75" s="123"/>
      <c r="I75" s="123">
        <f t="shared" si="5"/>
        <v>89171.02</v>
      </c>
      <c r="J75" s="123">
        <f t="shared" si="6"/>
        <v>80838.11</v>
      </c>
      <c r="K75" s="83">
        <f t="shared" si="7"/>
        <v>80838.11</v>
      </c>
      <c r="M75" s="129"/>
    </row>
    <row r="76" spans="1:13" ht="12.75">
      <c r="A76" s="125" t="s">
        <v>141</v>
      </c>
      <c r="B76" s="60"/>
      <c r="C76" s="127" t="s">
        <v>153</v>
      </c>
      <c r="D76" s="123">
        <v>627905</v>
      </c>
      <c r="E76" s="80">
        <f t="shared" si="4"/>
        <v>627905</v>
      </c>
      <c r="F76" s="123">
        <v>191505</v>
      </c>
      <c r="G76" s="123"/>
      <c r="H76" s="123"/>
      <c r="I76" s="123">
        <f t="shared" si="5"/>
        <v>191505</v>
      </c>
      <c r="J76" s="123">
        <f t="shared" si="6"/>
        <v>436400</v>
      </c>
      <c r="K76" s="83">
        <f t="shared" si="7"/>
        <v>436400</v>
      </c>
      <c r="M76" s="129"/>
    </row>
    <row r="77" spans="1:13" ht="22.5">
      <c r="A77" s="125" t="s">
        <v>115</v>
      </c>
      <c r="B77" s="60"/>
      <c r="C77" s="127" t="s">
        <v>138</v>
      </c>
      <c r="D77" s="123">
        <v>241837.12</v>
      </c>
      <c r="E77" s="80">
        <f t="shared" si="4"/>
        <v>241837.12</v>
      </c>
      <c r="F77" s="123">
        <v>202569</v>
      </c>
      <c r="G77" s="123"/>
      <c r="H77" s="123"/>
      <c r="I77" s="123">
        <f t="shared" si="5"/>
        <v>202569</v>
      </c>
      <c r="J77" s="123">
        <f t="shared" si="6"/>
        <v>39268.119999999995</v>
      </c>
      <c r="K77" s="83">
        <f t="shared" si="7"/>
        <v>39268.119999999995</v>
      </c>
      <c r="M77" s="129"/>
    </row>
    <row r="78" spans="1:13" ht="12.75">
      <c r="A78" s="125" t="s">
        <v>109</v>
      </c>
      <c r="B78" s="60"/>
      <c r="C78" s="127" t="s">
        <v>144</v>
      </c>
      <c r="D78" s="123"/>
      <c r="E78" s="80">
        <f t="shared" si="4"/>
        <v>0</v>
      </c>
      <c r="F78" s="123"/>
      <c r="G78" s="123"/>
      <c r="H78" s="123"/>
      <c r="I78" s="123">
        <f t="shared" si="5"/>
        <v>0</v>
      </c>
      <c r="J78" s="123">
        <f t="shared" si="6"/>
        <v>0</v>
      </c>
      <c r="K78" s="83">
        <f t="shared" si="7"/>
        <v>0</v>
      </c>
      <c r="M78" s="129"/>
    </row>
    <row r="79" spans="1:13" ht="12.75">
      <c r="A79" s="126" t="s">
        <v>109</v>
      </c>
      <c r="B79" s="60"/>
      <c r="C79" s="127" t="s">
        <v>154</v>
      </c>
      <c r="D79" s="123">
        <v>31978.06</v>
      </c>
      <c r="E79" s="80">
        <f t="shared" si="4"/>
        <v>31978.06</v>
      </c>
      <c r="F79" s="123">
        <v>31965.58</v>
      </c>
      <c r="G79" s="123"/>
      <c r="H79" s="123"/>
      <c r="I79" s="123">
        <f t="shared" si="5"/>
        <v>31965.58</v>
      </c>
      <c r="J79" s="123">
        <f t="shared" si="6"/>
        <v>12.479999999999563</v>
      </c>
      <c r="K79" s="83">
        <f t="shared" si="7"/>
        <v>12.479999999999563</v>
      </c>
      <c r="M79" s="129"/>
    </row>
    <row r="80" spans="1:13" ht="12.75">
      <c r="A80" s="130" t="s">
        <v>161</v>
      </c>
      <c r="B80" s="60"/>
      <c r="C80" s="131" t="s">
        <v>157</v>
      </c>
      <c r="D80" s="132"/>
      <c r="E80" s="80">
        <f t="shared" si="4"/>
        <v>0</v>
      </c>
      <c r="F80" s="132"/>
      <c r="G80" s="133"/>
      <c r="H80" s="133"/>
      <c r="I80" s="133">
        <f t="shared" si="5"/>
        <v>0</v>
      </c>
      <c r="J80" s="134">
        <f t="shared" si="6"/>
        <v>0</v>
      </c>
      <c r="K80" s="83">
        <f t="shared" si="7"/>
        <v>0</v>
      </c>
      <c r="M80" s="129"/>
    </row>
    <row r="81" spans="1:13" ht="12.75">
      <c r="A81" s="124" t="s">
        <v>107</v>
      </c>
      <c r="B81" s="60"/>
      <c r="C81" s="127" t="s">
        <v>202</v>
      </c>
      <c r="D81" s="132">
        <v>558400</v>
      </c>
      <c r="E81" s="80">
        <f t="shared" si="4"/>
        <v>558400</v>
      </c>
      <c r="F81" s="132">
        <v>558400</v>
      </c>
      <c r="G81" s="133"/>
      <c r="H81" s="133"/>
      <c r="I81" s="133">
        <f>SUM(F81:H81)</f>
        <v>558400</v>
      </c>
      <c r="J81" s="134">
        <f>D81-I81</f>
        <v>0</v>
      </c>
      <c r="K81" s="83">
        <f>E81-I81</f>
        <v>0</v>
      </c>
      <c r="M81" s="129"/>
    </row>
    <row r="82" spans="1:13" ht="12.75">
      <c r="A82" s="124" t="s">
        <v>108</v>
      </c>
      <c r="B82" s="60"/>
      <c r="C82" s="127" t="s">
        <v>203</v>
      </c>
      <c r="D82" s="132">
        <v>241600</v>
      </c>
      <c r="E82" s="80">
        <f t="shared" si="4"/>
        <v>241600</v>
      </c>
      <c r="F82" s="132">
        <v>241600</v>
      </c>
      <c r="G82" s="133"/>
      <c r="H82" s="133"/>
      <c r="I82" s="133">
        <f>SUM(F82:H82)</f>
        <v>241600</v>
      </c>
      <c r="J82" s="134">
        <f>D82-I82</f>
        <v>0</v>
      </c>
      <c r="K82" s="83">
        <f>E82-I82</f>
        <v>0</v>
      </c>
      <c r="M82" s="129"/>
    </row>
    <row r="83" spans="1:13" ht="12.75">
      <c r="A83" s="124" t="s">
        <v>107</v>
      </c>
      <c r="B83" s="60"/>
      <c r="C83" s="127" t="s">
        <v>204</v>
      </c>
      <c r="D83" s="132">
        <v>870000</v>
      </c>
      <c r="E83" s="80">
        <f>D83</f>
        <v>870000</v>
      </c>
      <c r="F83" s="132">
        <v>870000</v>
      </c>
      <c r="G83" s="133"/>
      <c r="H83" s="133"/>
      <c r="I83" s="133">
        <f>SUM(F83:H83)</f>
        <v>870000</v>
      </c>
      <c r="J83" s="134">
        <f>D83-I83</f>
        <v>0</v>
      </c>
      <c r="K83" s="83">
        <f>E83-I83</f>
        <v>0</v>
      </c>
      <c r="M83" s="129"/>
    </row>
    <row r="84" spans="1:13" ht="12.75">
      <c r="A84" s="124" t="s">
        <v>108</v>
      </c>
      <c r="B84" s="60"/>
      <c r="C84" s="127" t="s">
        <v>205</v>
      </c>
      <c r="D84" s="132">
        <v>130000</v>
      </c>
      <c r="E84" s="80">
        <f>D84</f>
        <v>130000</v>
      </c>
      <c r="F84" s="132">
        <v>130000</v>
      </c>
      <c r="G84" s="133"/>
      <c r="H84" s="133"/>
      <c r="I84" s="133">
        <f>SUM(F84:H84)</f>
        <v>130000</v>
      </c>
      <c r="J84" s="134">
        <f>D84-I84</f>
        <v>0</v>
      </c>
      <c r="K84" s="83">
        <f>E84-I84</f>
        <v>0</v>
      </c>
      <c r="M84" s="129"/>
    </row>
    <row r="85" spans="1:13" ht="12.75">
      <c r="A85" s="130" t="s">
        <v>113</v>
      </c>
      <c r="B85" s="60"/>
      <c r="C85" s="131" t="s">
        <v>158</v>
      </c>
      <c r="D85" s="132"/>
      <c r="E85" s="80">
        <f t="shared" si="4"/>
        <v>0</v>
      </c>
      <c r="F85" s="132"/>
      <c r="G85" s="133"/>
      <c r="H85" s="133"/>
      <c r="I85" s="133">
        <f t="shared" si="5"/>
        <v>0</v>
      </c>
      <c r="J85" s="134">
        <f t="shared" si="6"/>
        <v>0</v>
      </c>
      <c r="K85" s="83">
        <f t="shared" si="7"/>
        <v>0</v>
      </c>
      <c r="M85" s="129"/>
    </row>
    <row r="86" spans="1:13" ht="12.75">
      <c r="A86" s="130" t="s">
        <v>141</v>
      </c>
      <c r="B86" s="60"/>
      <c r="C86" s="131" t="s">
        <v>159</v>
      </c>
      <c r="D86" s="132">
        <v>200000</v>
      </c>
      <c r="E86" s="80">
        <f t="shared" si="4"/>
        <v>200000</v>
      </c>
      <c r="F86" s="132">
        <v>200000</v>
      </c>
      <c r="G86" s="133"/>
      <c r="H86" s="133"/>
      <c r="I86" s="133">
        <f t="shared" si="5"/>
        <v>200000</v>
      </c>
      <c r="J86" s="134">
        <f t="shared" si="6"/>
        <v>0</v>
      </c>
      <c r="K86" s="83">
        <f t="shared" si="7"/>
        <v>0</v>
      </c>
      <c r="M86" s="129"/>
    </row>
    <row r="87" spans="1:13" ht="22.5">
      <c r="A87" s="125" t="s">
        <v>115</v>
      </c>
      <c r="B87" s="60"/>
      <c r="C87" s="131" t="s">
        <v>160</v>
      </c>
      <c r="D87" s="132"/>
      <c r="E87" s="80">
        <f t="shared" si="4"/>
        <v>0</v>
      </c>
      <c r="F87" s="132"/>
      <c r="G87" s="133"/>
      <c r="H87" s="133"/>
      <c r="I87" s="133">
        <f t="shared" si="5"/>
        <v>0</v>
      </c>
      <c r="J87" s="134">
        <f t="shared" si="6"/>
        <v>0</v>
      </c>
      <c r="K87" s="83">
        <f t="shared" si="7"/>
        <v>0</v>
      </c>
      <c r="M87" s="129"/>
    </row>
    <row r="88" spans="1:13" ht="12.75">
      <c r="A88" s="130" t="s">
        <v>109</v>
      </c>
      <c r="B88" s="60"/>
      <c r="C88" s="131" t="s">
        <v>206</v>
      </c>
      <c r="D88" s="132">
        <v>101591</v>
      </c>
      <c r="E88" s="80">
        <f t="shared" si="4"/>
        <v>101591</v>
      </c>
      <c r="F88" s="132">
        <v>101591</v>
      </c>
      <c r="G88" s="133"/>
      <c r="H88" s="133"/>
      <c r="I88" s="133">
        <f t="shared" si="5"/>
        <v>101591</v>
      </c>
      <c r="J88" s="134">
        <f t="shared" si="6"/>
        <v>0</v>
      </c>
      <c r="K88" s="83">
        <f t="shared" si="7"/>
        <v>0</v>
      </c>
      <c r="M88" s="129"/>
    </row>
    <row r="89" spans="1:11" ht="12.75">
      <c r="A89" s="120" t="s">
        <v>116</v>
      </c>
      <c r="B89" s="60"/>
      <c r="C89" s="137" t="s">
        <v>134</v>
      </c>
      <c r="D89" s="138">
        <v>60000</v>
      </c>
      <c r="E89" s="139">
        <f>D89</f>
        <v>60000</v>
      </c>
      <c r="F89" s="139">
        <v>60000</v>
      </c>
      <c r="G89" s="140"/>
      <c r="H89" s="140"/>
      <c r="I89" s="140">
        <f>F89</f>
        <v>60000</v>
      </c>
      <c r="J89" s="141">
        <f>D89-I89</f>
        <v>0</v>
      </c>
      <c r="K89" s="142">
        <f>E89-I89</f>
        <v>0</v>
      </c>
    </row>
    <row r="90" spans="1:11" ht="12.75">
      <c r="A90" s="120" t="s">
        <v>117</v>
      </c>
      <c r="B90" s="60"/>
      <c r="C90" s="137" t="s">
        <v>135</v>
      </c>
      <c r="D90" s="138">
        <v>50000</v>
      </c>
      <c r="E90" s="139">
        <f>D90</f>
        <v>50000</v>
      </c>
      <c r="F90" s="139">
        <v>0</v>
      </c>
      <c r="G90" s="140"/>
      <c r="H90" s="140"/>
      <c r="I90" s="140">
        <f>F90</f>
        <v>0</v>
      </c>
      <c r="J90" s="141">
        <f>D90-I90</f>
        <v>50000</v>
      </c>
      <c r="K90" s="142">
        <f>E90-I90</f>
        <v>50000</v>
      </c>
    </row>
    <row r="91" spans="1:11" ht="12.75">
      <c r="A91" s="120" t="s">
        <v>115</v>
      </c>
      <c r="B91" s="60"/>
      <c r="C91" s="137" t="s">
        <v>201</v>
      </c>
      <c r="D91" s="138">
        <v>43765</v>
      </c>
      <c r="E91" s="139">
        <f>D91</f>
        <v>43765</v>
      </c>
      <c r="F91" s="139"/>
      <c r="G91" s="140"/>
      <c r="H91" s="140"/>
      <c r="I91" s="140">
        <f>F91</f>
        <v>0</v>
      </c>
      <c r="J91" s="141">
        <f>D91-I91</f>
        <v>43765</v>
      </c>
      <c r="K91" s="142">
        <f>E91-I91</f>
        <v>43765</v>
      </c>
    </row>
    <row r="92" spans="1:11" ht="22.5">
      <c r="A92" s="121" t="s">
        <v>118</v>
      </c>
      <c r="B92" s="60"/>
      <c r="C92" s="137" t="s">
        <v>136</v>
      </c>
      <c r="D92" s="138">
        <v>6584809.81</v>
      </c>
      <c r="E92" s="139">
        <f>D92</f>
        <v>6584809.81</v>
      </c>
      <c r="F92" s="139">
        <v>6584809.81</v>
      </c>
      <c r="G92" s="140"/>
      <c r="H92" s="140"/>
      <c r="I92" s="140">
        <f>F92</f>
        <v>6584809.81</v>
      </c>
      <c r="J92" s="141">
        <f>D92-I92</f>
        <v>0</v>
      </c>
      <c r="K92" s="142">
        <f>E92-I92</f>
        <v>0</v>
      </c>
    </row>
    <row r="93" spans="1:11" ht="23.25" thickBot="1">
      <c r="A93" s="119" t="s">
        <v>80</v>
      </c>
      <c r="B93" s="87">
        <v>450</v>
      </c>
      <c r="C93" s="111" t="s">
        <v>81</v>
      </c>
      <c r="D93" s="110" t="s">
        <v>81</v>
      </c>
      <c r="E93" s="110" t="s">
        <v>81</v>
      </c>
      <c r="F93" s="88">
        <f>D13-F13</f>
        <v>5045766.229999997</v>
      </c>
      <c r="G93" s="89">
        <f>администрация!F21-Лист2!G13</f>
        <v>0</v>
      </c>
      <c r="H93" s="89">
        <f>администрация!G21-Лист2!H13</f>
        <v>0</v>
      </c>
      <c r="I93" s="89">
        <f>SUM(F93:H93)</f>
        <v>5045766.229999997</v>
      </c>
      <c r="J93" s="112" t="s">
        <v>81</v>
      </c>
      <c r="K93" s="104" t="s">
        <v>81</v>
      </c>
    </row>
  </sheetData>
  <sheetProtection/>
  <mergeCells count="1">
    <mergeCell ref="L24:M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1">
      <selection activeCell="A54" sqref="A54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7"/>
      <c r="C1" s="5"/>
      <c r="D1" s="26"/>
      <c r="E1" s="26"/>
      <c r="F1" s="26"/>
      <c r="G1" s="26"/>
      <c r="H1" s="68" t="s">
        <v>52</v>
      </c>
      <c r="I1" s="26"/>
    </row>
    <row r="2" spans="2:9" ht="15">
      <c r="B2" s="48" t="s">
        <v>89</v>
      </c>
      <c r="C2" s="15"/>
      <c r="D2" s="14"/>
      <c r="E2" s="14"/>
      <c r="F2" s="14"/>
      <c r="G2" s="14"/>
      <c r="I2" s="27"/>
    </row>
    <row r="3" spans="1:9" ht="9" customHeight="1">
      <c r="A3" s="47"/>
      <c r="B3" s="58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2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20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34</v>
      </c>
      <c r="C7" s="10" t="s">
        <v>84</v>
      </c>
      <c r="D7" s="8" t="s">
        <v>5</v>
      </c>
      <c r="E7" s="41" t="s">
        <v>87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85</v>
      </c>
      <c r="D8" s="8"/>
      <c r="E8" s="41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21" t="s">
        <v>22</v>
      </c>
    </row>
    <row r="12" spans="1:9" ht="27.75" customHeight="1">
      <c r="A12" s="11" t="s">
        <v>36</v>
      </c>
      <c r="B12" s="59" t="s">
        <v>50</v>
      </c>
      <c r="C12" s="61" t="s">
        <v>73</v>
      </c>
      <c r="D12" s="92">
        <f>D14+D20+D24</f>
        <v>0</v>
      </c>
      <c r="E12" s="92">
        <f>E14+E20+E27</f>
        <v>5045766.229999997</v>
      </c>
      <c r="F12" s="93">
        <f>F14+F20+F24+F27</f>
        <v>0</v>
      </c>
      <c r="G12" s="93">
        <f>G14+G20+G24+G27</f>
        <v>0</v>
      </c>
      <c r="H12" s="93">
        <f>SUM(E12:G12)</f>
        <v>5045766.229999997</v>
      </c>
      <c r="I12" s="94">
        <f>IF(D12=0,0,D12-H12)</f>
        <v>0</v>
      </c>
    </row>
    <row r="13" spans="1:9" ht="18.75" customHeight="1">
      <c r="A13" s="62" t="s">
        <v>55</v>
      </c>
      <c r="B13" s="63"/>
      <c r="C13" s="71"/>
      <c r="D13" s="95"/>
      <c r="E13" s="95"/>
      <c r="F13" s="96"/>
      <c r="G13" s="96"/>
      <c r="H13" s="96"/>
      <c r="I13" s="97">
        <f aca="true" t="shared" si="0" ref="I13:I24">IF(D13=0,0,D13-H13)</f>
        <v>0</v>
      </c>
    </row>
    <row r="14" spans="1:9" ht="24" customHeight="1">
      <c r="A14" s="11" t="s">
        <v>58</v>
      </c>
      <c r="B14" s="66" t="s">
        <v>56</v>
      </c>
      <c r="C14" s="2" t="s">
        <v>73</v>
      </c>
      <c r="D14" s="92"/>
      <c r="E14" s="92"/>
      <c r="F14" s="93"/>
      <c r="G14" s="93"/>
      <c r="H14" s="93">
        <f aca="true" t="shared" si="1" ref="H14:H31">SUM(E14:G14)</f>
        <v>0</v>
      </c>
      <c r="I14" s="98">
        <f t="shared" si="0"/>
        <v>0</v>
      </c>
    </row>
    <row r="15" spans="1:9" ht="9.75" customHeight="1">
      <c r="A15" s="62" t="s">
        <v>54</v>
      </c>
      <c r="B15" s="63"/>
      <c r="C15" s="64"/>
      <c r="D15" s="95"/>
      <c r="E15" s="95"/>
      <c r="F15" s="96"/>
      <c r="G15" s="96"/>
      <c r="H15" s="96"/>
      <c r="I15" s="97">
        <f t="shared" si="0"/>
        <v>0</v>
      </c>
    </row>
    <row r="16" spans="1:9" ht="10.5" customHeight="1">
      <c r="A16" s="11"/>
      <c r="B16" s="65"/>
      <c r="C16" s="2"/>
      <c r="D16" s="92"/>
      <c r="E16" s="92"/>
      <c r="F16" s="93"/>
      <c r="G16" s="93"/>
      <c r="H16" s="93">
        <f t="shared" si="1"/>
        <v>0</v>
      </c>
      <c r="I16" s="98">
        <f t="shared" si="0"/>
        <v>0</v>
      </c>
    </row>
    <row r="17" spans="1:9" ht="14.25" customHeight="1">
      <c r="A17" s="11"/>
      <c r="B17" s="65"/>
      <c r="C17" s="2"/>
      <c r="D17" s="92"/>
      <c r="E17" s="92"/>
      <c r="F17" s="93"/>
      <c r="G17" s="93"/>
      <c r="H17" s="93">
        <f t="shared" si="1"/>
        <v>0</v>
      </c>
      <c r="I17" s="98">
        <f t="shared" si="0"/>
        <v>0</v>
      </c>
    </row>
    <row r="18" spans="1:9" ht="18" customHeight="1">
      <c r="A18" s="11"/>
      <c r="B18" s="65"/>
      <c r="C18" s="2"/>
      <c r="D18" s="92"/>
      <c r="E18" s="92"/>
      <c r="F18" s="93"/>
      <c r="G18" s="93"/>
      <c r="H18" s="93">
        <f t="shared" si="1"/>
        <v>0</v>
      </c>
      <c r="I18" s="98">
        <f t="shared" si="0"/>
        <v>0</v>
      </c>
    </row>
    <row r="19" spans="1:9" ht="15" customHeight="1">
      <c r="A19" s="11"/>
      <c r="B19" s="56"/>
      <c r="C19" s="2"/>
      <c r="D19" s="92"/>
      <c r="E19" s="92"/>
      <c r="F19" s="93"/>
      <c r="G19" s="93"/>
      <c r="H19" s="93">
        <f t="shared" si="1"/>
        <v>0</v>
      </c>
      <c r="I19" s="98">
        <f t="shared" si="0"/>
        <v>0</v>
      </c>
    </row>
    <row r="20" spans="1:9" ht="21" customHeight="1">
      <c r="A20" s="11" t="s">
        <v>57</v>
      </c>
      <c r="B20" s="60" t="s">
        <v>59</v>
      </c>
      <c r="C20" s="2" t="s">
        <v>73</v>
      </c>
      <c r="D20" s="92"/>
      <c r="E20" s="92"/>
      <c r="F20" s="93"/>
      <c r="G20" s="93"/>
      <c r="H20" s="93">
        <f t="shared" si="1"/>
        <v>0</v>
      </c>
      <c r="I20" s="98">
        <f t="shared" si="0"/>
        <v>0</v>
      </c>
    </row>
    <row r="21" spans="1:9" ht="12" customHeight="1">
      <c r="A21" s="62" t="s">
        <v>54</v>
      </c>
      <c r="B21" s="63"/>
      <c r="C21" s="64"/>
      <c r="D21" s="95"/>
      <c r="E21" s="95"/>
      <c r="F21" s="96"/>
      <c r="G21" s="96"/>
      <c r="H21" s="96"/>
      <c r="I21" s="97">
        <f t="shared" si="0"/>
        <v>0</v>
      </c>
    </row>
    <row r="22" spans="1:9" ht="12.75" customHeight="1">
      <c r="A22" s="11"/>
      <c r="B22" s="66"/>
      <c r="C22" s="2"/>
      <c r="D22" s="92"/>
      <c r="E22" s="92"/>
      <c r="F22" s="93"/>
      <c r="G22" s="93"/>
      <c r="H22" s="93">
        <f t="shared" si="1"/>
        <v>0</v>
      </c>
      <c r="I22" s="98">
        <f t="shared" si="0"/>
        <v>0</v>
      </c>
    </row>
    <row r="23" spans="1:9" ht="15" customHeight="1">
      <c r="A23" s="11"/>
      <c r="B23" s="66"/>
      <c r="C23" s="2"/>
      <c r="D23" s="92"/>
      <c r="E23" s="92"/>
      <c r="F23" s="93"/>
      <c r="G23" s="93"/>
      <c r="H23" s="93">
        <f t="shared" si="1"/>
        <v>0</v>
      </c>
      <c r="I23" s="98">
        <f t="shared" si="0"/>
        <v>0</v>
      </c>
    </row>
    <row r="24" spans="1:9" ht="15" customHeight="1">
      <c r="A24" s="11" t="s">
        <v>72</v>
      </c>
      <c r="B24" s="60" t="s">
        <v>53</v>
      </c>
      <c r="C24" s="2"/>
      <c r="D24" s="92">
        <f>SUM(D25,D26)</f>
        <v>0</v>
      </c>
      <c r="E24" s="92" t="s">
        <v>73</v>
      </c>
      <c r="F24" s="93">
        <f>SUM(F25,F26)</f>
        <v>0</v>
      </c>
      <c r="G24" s="92">
        <f>SUM(G25,G26)</f>
        <v>0</v>
      </c>
      <c r="H24" s="93">
        <f t="shared" si="1"/>
        <v>0</v>
      </c>
      <c r="I24" s="99">
        <f t="shared" si="0"/>
        <v>0</v>
      </c>
    </row>
    <row r="25" spans="1:9" ht="15" customHeight="1">
      <c r="A25" s="11" t="s">
        <v>75</v>
      </c>
      <c r="B25" s="60" t="s">
        <v>63</v>
      </c>
      <c r="C25" s="2"/>
      <c r="D25" s="92"/>
      <c r="E25" s="92" t="s">
        <v>73</v>
      </c>
      <c r="F25" s="93"/>
      <c r="G25" s="92"/>
      <c r="H25" s="93">
        <f t="shared" si="1"/>
        <v>0</v>
      </c>
      <c r="I25" s="98" t="s">
        <v>73</v>
      </c>
    </row>
    <row r="26" spans="1:9" ht="21.75" customHeight="1">
      <c r="A26" s="11" t="s">
        <v>76</v>
      </c>
      <c r="B26" s="60" t="s">
        <v>64</v>
      </c>
      <c r="C26" s="2"/>
      <c r="D26" s="92"/>
      <c r="E26" s="92" t="s">
        <v>73</v>
      </c>
      <c r="F26" s="93"/>
      <c r="G26" s="92"/>
      <c r="H26" s="93">
        <f t="shared" si="1"/>
        <v>0</v>
      </c>
      <c r="I26" s="98" t="s">
        <v>73</v>
      </c>
    </row>
    <row r="27" spans="1:9" ht="20.25" customHeight="1">
      <c r="A27" s="11" t="s">
        <v>90</v>
      </c>
      <c r="B27" s="63" t="s">
        <v>65</v>
      </c>
      <c r="C27" s="2" t="s">
        <v>73</v>
      </c>
      <c r="D27" s="95" t="s">
        <v>73</v>
      </c>
      <c r="E27" s="95">
        <f>SUM(E28,E42)</f>
        <v>5045766.229999997</v>
      </c>
      <c r="F27" s="96">
        <f>SUM(F28,F42)</f>
        <v>0</v>
      </c>
      <c r="G27" s="95">
        <f>SUM(G28,G42)</f>
        <v>0</v>
      </c>
      <c r="H27" s="96">
        <f t="shared" si="1"/>
        <v>5045766.229999997</v>
      </c>
      <c r="I27" s="97" t="s">
        <v>73</v>
      </c>
    </row>
    <row r="28" spans="1:9" ht="33.75">
      <c r="A28" s="11" t="s">
        <v>91</v>
      </c>
      <c r="B28" s="60" t="s">
        <v>66</v>
      </c>
      <c r="C28" s="69" t="s">
        <v>73</v>
      </c>
      <c r="D28" s="100" t="s">
        <v>73</v>
      </c>
      <c r="E28" s="101">
        <f>Лист2!F93</f>
        <v>5045766.229999997</v>
      </c>
      <c r="F28" s="100">
        <f>SUM(F30:F31)</f>
        <v>0</v>
      </c>
      <c r="G28" s="100" t="s">
        <v>81</v>
      </c>
      <c r="H28" s="100">
        <f t="shared" si="1"/>
        <v>5045766.229999997</v>
      </c>
      <c r="I28" s="99" t="s">
        <v>81</v>
      </c>
    </row>
    <row r="29" spans="1:9" ht="14.25" customHeight="1">
      <c r="A29" s="62" t="s">
        <v>54</v>
      </c>
      <c r="B29" s="63"/>
      <c r="C29" s="64"/>
      <c r="D29" s="95"/>
      <c r="E29" s="95"/>
      <c r="F29" s="96"/>
      <c r="G29" s="96"/>
      <c r="H29" s="96"/>
      <c r="I29" s="97"/>
    </row>
    <row r="30" spans="1:9" ht="27" customHeight="1">
      <c r="A30" s="11" t="s">
        <v>97</v>
      </c>
      <c r="B30" s="66" t="s">
        <v>67</v>
      </c>
      <c r="C30" s="43" t="s">
        <v>73</v>
      </c>
      <c r="D30" s="92" t="s">
        <v>73</v>
      </c>
      <c r="E30" s="92">
        <f>E28</f>
        <v>5045766.229999997</v>
      </c>
      <c r="F30" s="93" t="s">
        <v>73</v>
      </c>
      <c r="G30" s="92" t="s">
        <v>73</v>
      </c>
      <c r="H30" s="93">
        <f t="shared" si="1"/>
        <v>5045766.229999997</v>
      </c>
      <c r="I30" s="98" t="s">
        <v>73</v>
      </c>
    </row>
    <row r="31" spans="1:9" ht="30.75" customHeight="1" thickBot="1">
      <c r="A31" s="77" t="s">
        <v>98</v>
      </c>
      <c r="B31" s="63" t="s">
        <v>68</v>
      </c>
      <c r="C31" s="46" t="s">
        <v>73</v>
      </c>
      <c r="D31" s="95" t="s">
        <v>73</v>
      </c>
      <c r="E31" s="102"/>
      <c r="F31" s="103"/>
      <c r="G31" s="95" t="s">
        <v>73</v>
      </c>
      <c r="H31" s="103">
        <f t="shared" si="1"/>
        <v>0</v>
      </c>
      <c r="I31" s="104" t="s">
        <v>73</v>
      </c>
    </row>
    <row r="32" spans="1:9" ht="13.5" customHeight="1">
      <c r="A32" s="62"/>
      <c r="B32" s="73"/>
      <c r="C32" s="74"/>
      <c r="D32" s="74"/>
      <c r="E32" s="74"/>
      <c r="F32" s="74"/>
      <c r="G32" s="74"/>
      <c r="H32" s="74"/>
      <c r="I32" s="74"/>
    </row>
    <row r="33" spans="1:9" ht="15" customHeight="1">
      <c r="A33" s="75"/>
      <c r="B33" s="76"/>
      <c r="C33" s="29"/>
      <c r="D33" s="29"/>
      <c r="E33" s="29"/>
      <c r="F33" s="29"/>
      <c r="G33" s="29"/>
      <c r="H33" s="68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2" t="s">
        <v>9</v>
      </c>
      <c r="G34" s="37"/>
      <c r="H34" s="45"/>
      <c r="I34" s="2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20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34</v>
      </c>
      <c r="C37" s="10" t="s">
        <v>84</v>
      </c>
      <c r="D37" s="8" t="s">
        <v>5</v>
      </c>
      <c r="E37" s="41" t="s">
        <v>87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85</v>
      </c>
      <c r="D38" s="8"/>
      <c r="E38" s="41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21" t="s">
        <v>22</v>
      </c>
    </row>
    <row r="42" spans="1:9" ht="31.5" customHeight="1">
      <c r="A42" s="11" t="s">
        <v>92</v>
      </c>
      <c r="B42" s="63" t="s">
        <v>69</v>
      </c>
      <c r="C42" s="69" t="s">
        <v>73</v>
      </c>
      <c r="D42" s="92" t="s">
        <v>73</v>
      </c>
      <c r="E42" s="101" t="s">
        <v>73</v>
      </c>
      <c r="F42" s="100">
        <f>SUM(F44:F45)</f>
        <v>0</v>
      </c>
      <c r="G42" s="92">
        <f>SUM(G44:G45)</f>
        <v>0</v>
      </c>
      <c r="H42" s="100">
        <f>SUM(H44:H45)</f>
        <v>0</v>
      </c>
      <c r="I42" s="99" t="s">
        <v>73</v>
      </c>
    </row>
    <row r="43" spans="1:9" ht="15" customHeight="1">
      <c r="A43" s="62" t="s">
        <v>55</v>
      </c>
      <c r="B43" s="63"/>
      <c r="C43" s="70"/>
      <c r="D43" s="95"/>
      <c r="E43" s="102"/>
      <c r="F43" s="103"/>
      <c r="G43" s="95"/>
      <c r="H43" s="103"/>
      <c r="I43" s="105"/>
    </row>
    <row r="44" spans="1:9" ht="22.5">
      <c r="A44" s="11" t="s">
        <v>95</v>
      </c>
      <c r="B44" s="66" t="s">
        <v>70</v>
      </c>
      <c r="C44" s="64" t="s">
        <v>73</v>
      </c>
      <c r="D44" s="93" t="s">
        <v>73</v>
      </c>
      <c r="E44" s="95" t="s">
        <v>73</v>
      </c>
      <c r="F44" s="96"/>
      <c r="G44" s="93"/>
      <c r="H44" s="96">
        <f>SUM(H46:H47)</f>
        <v>0</v>
      </c>
      <c r="I44" s="97" t="s">
        <v>73</v>
      </c>
    </row>
    <row r="45" spans="1:9" ht="23.25" thickBot="1">
      <c r="A45" s="11" t="s">
        <v>96</v>
      </c>
      <c r="B45" s="67" t="s">
        <v>71</v>
      </c>
      <c r="C45" s="54" t="s">
        <v>73</v>
      </c>
      <c r="D45" s="106" t="s">
        <v>73</v>
      </c>
      <c r="E45" s="107" t="s">
        <v>73</v>
      </c>
      <c r="F45" s="106"/>
      <c r="G45" s="106"/>
      <c r="H45" s="106">
        <f>SUM(H47:H48)</f>
        <v>0</v>
      </c>
      <c r="I45" s="108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156</v>
      </c>
      <c r="B47" s="52"/>
      <c r="C47" s="116" t="s">
        <v>106</v>
      </c>
      <c r="D47" s="57"/>
      <c r="E47" s="57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105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90"/>
      <c r="F52" s="12"/>
      <c r="G52" s="12"/>
      <c r="H52" s="12"/>
      <c r="I52" s="91"/>
    </row>
    <row r="53" spans="1:9" ht="19.5" customHeight="1">
      <c r="A53" s="15" t="s">
        <v>207</v>
      </c>
      <c r="D53" s="12"/>
      <c r="E53" s="12"/>
      <c r="F53" s="12"/>
      <c r="G53" s="12"/>
      <c r="H53" s="12"/>
      <c r="I53" s="91"/>
    </row>
    <row r="54" spans="4:9" ht="9.75" customHeight="1">
      <c r="D54" s="12"/>
      <c r="E54" s="12"/>
      <c r="F54" s="12"/>
      <c r="G54" s="12"/>
      <c r="H54" s="12"/>
      <c r="I54" s="91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2018-05-11T12:45:40Z</dcterms:modified>
  <cp:category/>
  <cp:version/>
  <cp:contentType/>
  <cp:contentStatus/>
</cp:coreProperties>
</file>